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E783" lockStructure="1"/>
  <bookViews>
    <workbookView windowWidth="23105" windowHeight="9715" activeTab="8"/>
  </bookViews>
  <sheets>
    <sheet name="汇总" sheetId="1" r:id="rId1"/>
    <sheet name="100章" sheetId="9" r:id="rId2"/>
    <sheet name="200章" sheetId="12" r:id="rId3"/>
    <sheet name="300章" sheetId="37" r:id="rId4"/>
    <sheet name="400章" sheetId="25" r:id="rId5"/>
    <sheet name="600章（安全设施）" sheetId="28" r:id="rId6"/>
    <sheet name="600章（智能交通）" sheetId="36" r:id="rId7"/>
    <sheet name="700章" sheetId="38" r:id="rId8"/>
    <sheet name="800章（照明工程）" sheetId="24" r:id="rId9"/>
  </sheets>
  <definedNames>
    <definedName name="_xlnm._FilterDatabase" localSheetId="2" hidden="1">'200章'!$A$3:$G$7</definedName>
    <definedName name="_xlnm._FilterDatabase" localSheetId="3" hidden="1">'300章'!$A$1:$G$31</definedName>
    <definedName name="_xlnm._FilterDatabase" localSheetId="4" hidden="1">'400章'!$A$3:$G$112</definedName>
    <definedName name="_xlnm._FilterDatabase" localSheetId="6" hidden="1">'600章（智能交通）'!$A$3:$G$35</definedName>
    <definedName name="_xlnm._FilterDatabase" localSheetId="7" hidden="1">'700章'!$A$3:$H$6</definedName>
    <definedName name="_xlnm._FilterDatabase" localSheetId="8" hidden="1">'800章（照明工程）'!$A$3:$G$9</definedName>
    <definedName name="_xlnm.Print_Area" localSheetId="1">'100章'!$A$1:$G$26</definedName>
    <definedName name="_xlnm.Print_Area" localSheetId="2">'200章'!$A$1:$G$7</definedName>
    <definedName name="_xlnm.Print_Area" localSheetId="3">'300章'!$A$1:$G$27</definedName>
    <definedName name="_xlnm.Print_Area" localSheetId="4">'400章'!$A$1:$G$112</definedName>
    <definedName name="_xlnm.Print_Area" localSheetId="5">'600章（安全设施）'!$A$1:$G$10</definedName>
    <definedName name="_xlnm.Print_Area" localSheetId="6">'600章（智能交通）'!$A$1:$G$35</definedName>
    <definedName name="_xlnm.Print_Area" localSheetId="7">'700章'!$A$1:$G$6</definedName>
    <definedName name="_xlnm.Print_Area" localSheetId="8">'800章（照明工程）'!$A$1:$G$9</definedName>
    <definedName name="_xlnm.Print_Area" localSheetId="0">汇总!$A$1:$D$16</definedName>
    <definedName name="_xlnm.Print_Titles" localSheetId="1">'100章'!$1:$3</definedName>
    <definedName name="_xlnm.Print_Titles" localSheetId="2">'200章'!$1:$3</definedName>
    <definedName name="_xlnm.Print_Titles" localSheetId="3">'300章'!$1:$3</definedName>
    <definedName name="_xlnm.Print_Titles" localSheetId="4">'400章'!$1:$3</definedName>
    <definedName name="_xlnm.Print_Titles" localSheetId="5">'600章（安全设施）'!$1:$3</definedName>
    <definedName name="_xlnm.Print_Titles" localSheetId="6">'600章（智能交通）'!$1:$3</definedName>
    <definedName name="_xlnm.Print_Titles" localSheetId="7">'700章'!$1:$3</definedName>
    <definedName name="_xlnm.Print_Titles" localSheetId="8">'800章（照明工程）'!$1:$3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<sst xmlns="http://schemas.openxmlformats.org/spreadsheetml/2006/main" count="729" uniqueCount="420">
  <si>
    <t>5.2投标报价汇总表</t>
  </si>
  <si>
    <t>工程名称：塘汉快速路永定新河特大桥应急维修工程施工招标</t>
  </si>
  <si>
    <t>序号</t>
  </si>
  <si>
    <t>章次</t>
  </si>
  <si>
    <t>科   目   名   称</t>
  </si>
  <si>
    <t>金   额 (元)</t>
  </si>
  <si>
    <t>总则</t>
  </si>
  <si>
    <t>路基</t>
  </si>
  <si>
    <t>路面</t>
  </si>
  <si>
    <t>桥梁、涵洞</t>
  </si>
  <si>
    <t>安全设施及预埋管线</t>
  </si>
  <si>
    <t>绿化及环境保护设施</t>
  </si>
  <si>
    <t>照明工程</t>
  </si>
  <si>
    <r>
      <rPr>
        <sz val="10"/>
        <rFont val="宋体"/>
        <charset val="134"/>
      </rPr>
      <t>第100章至</t>
    </r>
    <r>
      <rPr>
        <sz val="10"/>
        <rFont val="宋体"/>
        <charset val="134"/>
      </rPr>
      <t>8</t>
    </r>
    <r>
      <rPr>
        <sz val="10"/>
        <rFont val="宋体"/>
        <charset val="134"/>
      </rPr>
      <t>00章清单合计</t>
    </r>
  </si>
  <si>
    <t>投标价</t>
  </si>
  <si>
    <t>投标人:(盖章)</t>
  </si>
  <si>
    <t>法定代表人或其授权的代理人:(签字)</t>
  </si>
  <si>
    <t>日期:     年     月     日</t>
  </si>
  <si>
    <t>工 程 量 清 单</t>
  </si>
  <si>
    <r>
      <rPr>
        <sz val="12"/>
        <rFont val="宋体"/>
        <charset val="134"/>
      </rPr>
      <t>清单</t>
    </r>
    <r>
      <rPr>
        <sz val="12"/>
        <rFont val="Times New Roman"/>
        <charset val="134"/>
      </rPr>
      <t xml:space="preserve">   </t>
    </r>
    <r>
      <rPr>
        <sz val="12"/>
        <rFont val="宋体"/>
        <charset val="134"/>
      </rPr>
      <t>第</t>
    </r>
    <r>
      <rPr>
        <sz val="12"/>
        <rFont val="Times New Roman"/>
        <charset val="134"/>
      </rPr>
      <t xml:space="preserve"> </t>
    </r>
    <r>
      <rPr>
        <sz val="12"/>
        <rFont val="宋体"/>
        <charset val="134"/>
      </rPr>
      <t>100</t>
    </r>
    <r>
      <rPr>
        <sz val="12"/>
        <rFont val="Times New Roman"/>
        <charset val="134"/>
      </rPr>
      <t xml:space="preserve"> </t>
    </r>
    <r>
      <rPr>
        <sz val="12"/>
        <rFont val="宋体"/>
        <charset val="134"/>
      </rPr>
      <t>章</t>
    </r>
    <r>
      <rPr>
        <sz val="12"/>
        <rFont val="Times New Roman"/>
        <charset val="134"/>
      </rPr>
      <t xml:space="preserve">  </t>
    </r>
    <r>
      <rPr>
        <sz val="12"/>
        <rFont val="宋体"/>
        <charset val="134"/>
      </rPr>
      <t>总则</t>
    </r>
  </si>
  <si>
    <t>子目号</t>
  </si>
  <si>
    <t>子   目   名   称</t>
  </si>
  <si>
    <t>单位</t>
  </si>
  <si>
    <t>数量</t>
  </si>
  <si>
    <t>单 价        （元）</t>
  </si>
  <si>
    <r>
      <rPr>
        <sz val="10"/>
        <rFont val="宋体"/>
        <charset val="134"/>
      </rPr>
      <t>合</t>
    </r>
    <r>
      <rPr>
        <sz val="10"/>
        <rFont val="Times New Roman"/>
        <charset val="134"/>
      </rPr>
      <t xml:space="preserve">  </t>
    </r>
    <r>
      <rPr>
        <sz val="10"/>
        <rFont val="宋体"/>
        <charset val="134"/>
      </rPr>
      <t>计
（元）</t>
    </r>
  </si>
  <si>
    <t>工程内容</t>
  </si>
  <si>
    <t>通则</t>
  </si>
  <si>
    <t>101-1</t>
  </si>
  <si>
    <t>保险费</t>
  </si>
  <si>
    <t>-a</t>
  </si>
  <si>
    <t>按合同条款规定，提供建筑工程一切险</t>
  </si>
  <si>
    <t>总额</t>
  </si>
  <si>
    <t>根据招标文件及合同条款办理建筑工程一切险及第三者责任险。</t>
  </si>
  <si>
    <t>-b</t>
  </si>
  <si>
    <t>按合同条款规定，提供第三者责任险</t>
  </si>
  <si>
    <t>-c</t>
  </si>
  <si>
    <t>工伤保险</t>
  </si>
  <si>
    <t>根据招标文件及合同条款办理工伤保险。</t>
  </si>
  <si>
    <t>工程管理</t>
  </si>
  <si>
    <t>102-1</t>
  </si>
  <si>
    <t>竣工文件</t>
  </si>
  <si>
    <t>按《公路工程竣(交)工验收办法》、《公路工程竣(交)工验收办法实施细则》及合同条款规定进行编制。</t>
  </si>
  <si>
    <t>102-2</t>
  </si>
  <si>
    <t>施工环保费(包括但不限于粉尘、噪音、震动等污染）</t>
  </si>
  <si>
    <t>按《公路工程标准施工招标文件》技术规范102.11小节及合同条款规定落实环境保护。</t>
  </si>
  <si>
    <t>102-3</t>
  </si>
  <si>
    <t>安全生产费（含安全生产责任保险）</t>
  </si>
  <si>
    <t>按《公路工程标准施工招标文件》技术规范102.13小节及合同条款规定落实安全生产。</t>
  </si>
  <si>
    <t>102-4</t>
  </si>
  <si>
    <t>信息化系统</t>
  </si>
  <si>
    <t>1.工程信息化系统的配置、维护、备份管理及网络构筑及人员培训、劳务。
2.智慧工地建设、维护、管理及网络构筑及人员培训、劳务等。
3.电信设施的提供、维修与拆除。</t>
  </si>
  <si>
    <t>临时工程与设施</t>
  </si>
  <si>
    <t>103-1</t>
  </si>
  <si>
    <t>临时道路修建、养护与拆除(包括原道路的养护)</t>
  </si>
  <si>
    <t>按《公路工程标准施工招标文件》技术规范103.03小节及合同条款规定完成临时道路的修建、养护与拆除。</t>
  </si>
  <si>
    <t>103-2</t>
  </si>
  <si>
    <t>临时占地</t>
  </si>
  <si>
    <t>1.按《公路工程标准施工招标文件》技术规范103.04小节及合同条款规定办理及使用临时占地，并进行复垦；
2.临时占地范围包括承包人驻地的办公室、食堂、宿舍、道路和机械设备停放场、材料堆放场地、弃土(渣)场、预制场、拌和场、仓库、进场临时道路、临时便道、便桥等。</t>
  </si>
  <si>
    <t>103-3</t>
  </si>
  <si>
    <t>临时供电设施架设、维护与拆除</t>
  </si>
  <si>
    <t>按《公路工程标准施工招标文件》技术规范103.02小节及合同条款规定完成临时供电设施架设、维护与拆除。</t>
  </si>
  <si>
    <t>103-4</t>
  </si>
  <si>
    <t>电信设施的提供、维修与拆除</t>
  </si>
  <si>
    <t>按《公路工程标准施工招标文件》技术规范103.02小节及合同条款规定完成电信设施的提供、维修与拆除。</t>
  </si>
  <si>
    <t>103-5</t>
  </si>
  <si>
    <t>临时供水与排污设施</t>
  </si>
  <si>
    <t>按《公路工程标准施工招标文件》技术规范103.02小节及合同条款规定完成临时供水与排污设施的修建、维修与拆除。</t>
  </si>
  <si>
    <t>承包人驻地建设</t>
  </si>
  <si>
    <t>104-1</t>
  </si>
  <si>
    <t>1.承包人驻地建设包括:施工与管理所需的办公室、住房、车间、工作场地、医疗卫生与消防设施等；
2.驻地建设的建设、管理与维护；
3.工程交工时，按照合同或协议要求将驻地移走、清除、恢复原貌。
4.按《公路工程标准施工招标文件》技术规范103.04小节及合同条款规定办理及使用临时占地，并进行复垦；
5.临时供电设施架设、维护与拆除
6.供水与排污设施
7.按照高速公路标准化及建设单位要求建设。</t>
  </si>
  <si>
    <t>标准化施工费</t>
  </si>
  <si>
    <t>105-5</t>
  </si>
  <si>
    <t>预制场</t>
  </si>
  <si>
    <t>按技术规范第105节施工标准化的内容和要求执行。</t>
  </si>
  <si>
    <t>110-1</t>
  </si>
  <si>
    <t>施工围挡及临时交通工程</t>
  </si>
  <si>
    <t>临时交通工程、安全围挡等设施施工费用。</t>
  </si>
  <si>
    <t>110-2</t>
  </si>
  <si>
    <t>其他措施费</t>
  </si>
  <si>
    <t>非施工原因（雾霾、临检等）、市发改委财政局环保局联合颁发的【2015】352号文造成的增加费用,以及承包人作为有经验的建筑工程施工方应可预见完成本次招标范围内全部工程所需的其它施工措施费。</t>
  </si>
  <si>
    <t>清单100章合计</t>
  </si>
  <si>
    <t>人民币</t>
  </si>
  <si>
    <t>元</t>
  </si>
  <si>
    <t>清单   第 200 章　路基</t>
  </si>
  <si>
    <t>合  计
（元）</t>
  </si>
  <si>
    <t>202-2</t>
  </si>
  <si>
    <t>挖除旧路面</t>
  </si>
  <si>
    <t>拆除现状中央分隔带及隔离护栏（施工临时借用）</t>
  </si>
  <si>
    <t>m2</t>
  </si>
  <si>
    <t>1.拆除；2.装卸、移运处理；3.存料场地清理、平整、硬化；4.该清单项不仅限于上述说明，为完成该项工作内容所需的辅助工作请投标人在综合单价中考虑，达到竣工交验标准相关规范要求。</t>
  </si>
  <si>
    <t>破除临时沥青铺装及结构层</t>
  </si>
  <si>
    <t>1.挖除；2.装卸、移运处理；3.存料场地清理、平整、硬化；4.该清单项不仅限于上述说明，为完成该项工作内容所需的辅助工作请投标人在综合单价中考虑，达到竣工交验标准相关规范要求。</t>
  </si>
  <si>
    <t>清单200章合计</t>
  </si>
  <si>
    <r>
      <rPr>
        <sz val="12"/>
        <rFont val="宋体"/>
        <charset val="134"/>
      </rPr>
      <t xml:space="preserve">清单   第 </t>
    </r>
    <r>
      <rPr>
        <sz val="12"/>
        <rFont val="宋体"/>
        <charset val="134"/>
      </rPr>
      <t>3</t>
    </r>
    <r>
      <rPr>
        <sz val="12"/>
        <rFont val="宋体"/>
        <charset val="134"/>
      </rPr>
      <t>00 章  路面</t>
    </r>
  </si>
  <si>
    <t>子目名称</t>
  </si>
  <si>
    <t>单价（元）</t>
  </si>
  <si>
    <t>合价（元）</t>
  </si>
  <si>
    <t>中央分隔带铺装（施工临时借用）</t>
  </si>
  <si>
    <t>垫层</t>
  </si>
  <si>
    <t>302-1</t>
  </si>
  <si>
    <t>碎石垫层</t>
  </si>
  <si>
    <t>20cm级配碎石</t>
  </si>
  <si>
    <t>1.基底清理；2.临时排水；3.分层铺筑；4.分层碾压；5.该清单项不仅限于上述说明，为完成该项工作内容所需的辅助工作请投标人在综合单价中考虑，达到竣工交验标准相关规范要求。</t>
  </si>
  <si>
    <t>304</t>
  </si>
  <si>
    <t>水泥稳定土底基层、基层</t>
  </si>
  <si>
    <t>304-4</t>
  </si>
  <si>
    <t>水泥稳定碎石基层</t>
  </si>
  <si>
    <t>18cm 水泥稳定碎石（4.0MPa/7d）</t>
  </si>
  <si>
    <t>1.检查、清理下承层、洒水；2.拌和、运输、摊铺；3.整平、整型；4.洒水、碾压、初期养护；5.该清单项不仅限于上述说明，为完成该项工作内容所需的辅助工作请投标人在综合单价中考虑，达到竣工交验标准相关规范要求。</t>
  </si>
  <si>
    <t>18cm 水泥稳定碎石（3.5MPa/7d）</t>
  </si>
  <si>
    <t>透层和粘层</t>
  </si>
  <si>
    <t>308-1</t>
  </si>
  <si>
    <t>透层</t>
  </si>
  <si>
    <t>1.检查和清扫下承层；2.材料制备、运输；3.试洒；4.沥青洒布车均匀喷洒并检测洒布用量；5.初期养护；6.该清单项不仅限于上述说明，为完成该项工作内容所需的辅助工作请投标人在综合单价中考虑，达到竣工交验标准相关规范要求。</t>
  </si>
  <si>
    <t>308-2</t>
  </si>
  <si>
    <t>粘层</t>
  </si>
  <si>
    <t>乳化沥青粘层油</t>
  </si>
  <si>
    <t>沥青表面处置与封层</t>
  </si>
  <si>
    <t>310-2</t>
  </si>
  <si>
    <t>封层</t>
  </si>
  <si>
    <t>同步碎石封层</t>
  </si>
  <si>
    <t>改性沥青及改性沥青混合料</t>
  </si>
  <si>
    <t>311-1</t>
  </si>
  <si>
    <t>细粒式改性沥青混合料路面</t>
  </si>
  <si>
    <t>4cm 沥青混凝土混合料（AC-13）（SBS改性沥青）</t>
  </si>
  <si>
    <t>1.检查和清理下承层；2.拌和设备安装、调试、拆除；3.改性沥青混合料生产；4.混合料运输、摊铺、碾压、成型；5.接缝；6.初期养护；7.该清单项不仅限于上述说明，为完成该项工作内容所需的辅助工作请投标人在综合单价中考虑，达到竣工交验标准相关规范要求。</t>
  </si>
  <si>
    <t>311-2</t>
  </si>
  <si>
    <t>中粒式改性沥青混合料路面</t>
  </si>
  <si>
    <t>7cm 中粒式沥青混凝土（AC-20C）（SBS改性沥青）</t>
  </si>
  <si>
    <t>培土路肩、中央分隔带回填土、土路肩加固及路缘石</t>
  </si>
  <si>
    <t>313-5</t>
  </si>
  <si>
    <t>混凝土预制块路缘石</t>
  </si>
  <si>
    <t>中央分隔带高阶侧石恢复（侧石主材利旧）</t>
  </si>
  <si>
    <t>m</t>
  </si>
  <si>
    <t>1.路基整修、基槽开挖与回填，废方弃运；2.基槽夯实；5.垫层铺筑；3.侧石铺砌、勾缝；4、混凝土后戗浇筑；5.侧、缘石后背回填夯实，该清单项不仅限于上述说明，为完成该项工作内容所需的辅助工作请投标人在综合单价中考虑，达到竣工交验标准相关规范要求。</t>
  </si>
  <si>
    <t>清单300章合计</t>
  </si>
  <si>
    <t>清单   第 400 章  桥梁、涵洞</t>
  </si>
  <si>
    <t>合  价
（元）</t>
  </si>
  <si>
    <t>清理与掘除</t>
  </si>
  <si>
    <t>402-1</t>
  </si>
  <si>
    <t>拆除旧铺装</t>
  </si>
  <si>
    <t>桥面沥青铺装拆除</t>
  </si>
  <si>
    <t>桥面防水混凝土铺装拆除</t>
  </si>
  <si>
    <t>402-2</t>
  </si>
  <si>
    <t>拆除旧结构物</t>
  </si>
  <si>
    <t>主梁拆除</t>
  </si>
  <si>
    <t>1.考虑搭拆作业平台、支架、安全网、栏杆、安全通道等安全辅助措施；2.拆除；3.装卸、移运处理；4.存料场地清理、平整、硬化；5.该清单项不仅限于上述说明，为完成该项工作内容所需的辅助工作请投标人在综合单价中考虑，达到竣工交验标准相关规范要求。</t>
  </si>
  <si>
    <t>挡块拆除</t>
  </si>
  <si>
    <t>m3</t>
  </si>
  <si>
    <t>中防撞护栏拆除</t>
  </si>
  <si>
    <t>-d</t>
  </si>
  <si>
    <t>边防撞护栏拆除</t>
  </si>
  <si>
    <t>-e</t>
  </si>
  <si>
    <t>人行栏杆拆除</t>
  </si>
  <si>
    <t>-f</t>
  </si>
  <si>
    <t>伸缩缝拆除（含钢纤维混凝土凿除）</t>
  </si>
  <si>
    <t>钢筋</t>
  </si>
  <si>
    <t>403-2</t>
  </si>
  <si>
    <t>下部结构钢筋</t>
  </si>
  <si>
    <t>403-2-4</t>
  </si>
  <si>
    <t>挡块钢筋</t>
  </si>
  <si>
    <t>带肋钢筋（HRB400）</t>
  </si>
  <si>
    <t>kg</t>
  </si>
  <si>
    <t>1.钢筋的保护、储存及除锈；2.钢筋整直、接头；3.钢筋截断、弯曲；4.钢筋安设、支承及固定；5.该清单项不仅限于上述说明，为完成该项工作内容所需的辅助工作请投标人在综合单价中考虑，达到竣工交验标准相关规范要求。</t>
  </si>
  <si>
    <t>403-3</t>
  </si>
  <si>
    <t>上部结构钢筋</t>
  </si>
  <si>
    <t>403-3-1</t>
  </si>
  <si>
    <t>桥面铺装钢筋</t>
  </si>
  <si>
    <t>CRB550钢筋网</t>
  </si>
  <si>
    <t>403-3-3</t>
  </si>
  <si>
    <t>预制梁、板钢筋</t>
  </si>
  <si>
    <t>光圆钢筋（HPB300）</t>
  </si>
  <si>
    <t>403-3-4</t>
  </si>
  <si>
    <t>现浇梁、板钢筋</t>
  </si>
  <si>
    <t>403-4</t>
  </si>
  <si>
    <t>附属结构钢筋</t>
  </si>
  <si>
    <t>Q235D钢材（型钢及预埋件等附属结构）</t>
  </si>
  <si>
    <t>1.钢构件制作、安装；2.内外除锈、防腐；3.该清单项不仅限于上述说明，为完成该项工作内容所需的辅助工作请投标人在综合单价中考虑，达到竣工交验标准相关规范要求。</t>
  </si>
  <si>
    <t>不锈钢板</t>
  </si>
  <si>
    <t>中防撞护栏栏杆结构恢复（主材利旧）</t>
  </si>
  <si>
    <t>1.钢构件安装；2.内外除锈、防腐；3.该清单项不仅限于上述说明，为完成该项工作内容所需的辅助工作请投标人在综合单价中考虑，达到竣工交验标准相关规范要求。</t>
  </si>
  <si>
    <t>边防撞护栏栏杆结构恢复（主材利旧）</t>
  </si>
  <si>
    <t>人行栏杆结构恢复（主材利旧）</t>
  </si>
  <si>
    <t>-g</t>
  </si>
  <si>
    <t>φ20钻孔植筋（不含钢筋主材）</t>
  </si>
  <si>
    <t>根</t>
  </si>
  <si>
    <t>1.布眼、钻孔、清孔；2.植入；3.该清单项不仅限于上述说明，为完成该项工作内容所需的辅助工作请投标人在综合单价中考虑，达到竣工交验标准相关规范要求。</t>
  </si>
  <si>
    <t>-h</t>
  </si>
  <si>
    <t>M24螺栓</t>
  </si>
  <si>
    <t>套</t>
  </si>
  <si>
    <t>-i</t>
  </si>
  <si>
    <t>M20螺栓</t>
  </si>
  <si>
    <t>-k</t>
  </si>
  <si>
    <t>M12螺栓</t>
  </si>
  <si>
    <t>-l</t>
  </si>
  <si>
    <t>圆柱头焊钉（GB10433)</t>
  </si>
  <si>
    <t>个</t>
  </si>
  <si>
    <t>结构混凝土工程</t>
  </si>
  <si>
    <t>410-2</t>
  </si>
  <si>
    <t>混凝土下部结构</t>
  </si>
  <si>
    <t>C35抗震挡块混凝土</t>
  </si>
  <si>
    <t>1.场地清理；2.搭拆作业平台、支架；3.安拆模板；安设预埋件；4.混凝土配运料、拌和、运输、浇筑、振捣、养生；5.该清单项不仅限于上述说明，为完成该项工作内容所需的辅助工作请投标人在综合单价中考虑，达到竣工交验标准相关规范要求。</t>
  </si>
  <si>
    <t>410-3</t>
  </si>
  <si>
    <t>现浇混凝土上部结构</t>
  </si>
  <si>
    <t>C50现浇（微膨胀）湿接缝混凝土</t>
  </si>
  <si>
    <t>1.平整场地；2.搭拆工作平台；支架搭设、预压与拆除；3.安拆模板；4.混凝土配运料、拌和、运输、浇筑、养生；5.施工缝、伸缩缝设置处理；6.该清单项不仅限于上述说明，为完成该项工作内容所需的辅助工作请投标人在综合单价中考虑，达到竣工交验标准相关规范要求。</t>
  </si>
  <si>
    <t>410-6</t>
  </si>
  <si>
    <t>现浇混凝土附属结构</t>
  </si>
  <si>
    <t>C50垫块混凝土</t>
  </si>
  <si>
    <t>C40中防撞护栏地袱混凝土</t>
  </si>
  <si>
    <t>C40边防撞护栏地袱混凝土</t>
  </si>
  <si>
    <t>C40人行栏杆地袱混凝土</t>
  </si>
  <si>
    <t>411</t>
  </si>
  <si>
    <t>预应力混凝土工程</t>
  </si>
  <si>
    <t>411-5</t>
  </si>
  <si>
    <t>后张法预应力钢绞线</t>
  </si>
  <si>
    <t>钢绞线</t>
  </si>
  <si>
    <t>1.制作安装预应力钢材；2.制作安装管道、定位钢筋；3.安装锚具、锚板；4.张拉；5.压浆；6.封锚头；7.工作长度及封锚长度包含在综合单价内；8.该清单项不仅限于上述说明，为完成该项工作内容所需的辅助工作请投标人在综合单价中考虑，达到竣工交验标准相关规范要求。</t>
  </si>
  <si>
    <t>411-8</t>
  </si>
  <si>
    <t>预制预应力混凝凝土上部结构</t>
  </si>
  <si>
    <t>C50预制混凝土小箱梁</t>
  </si>
  <si>
    <t>1.搭拆工作平台；2.安拆模板；3.混凝土配运料、拌和、运输、浇筑、养生；4.构件运输、安装；5.该清单项不仅限于上述说明，为完成该项工作内容所需的辅助工作请投标人在综合单价中考虑，达到竣工交验标准相关规范要求。</t>
  </si>
  <si>
    <t>桥面铺装</t>
  </si>
  <si>
    <t>415-1</t>
  </si>
  <si>
    <t>沥青混凝土桥面铺装</t>
  </si>
  <si>
    <t>40mm细粒式沥青混凝土(AC-13C)(SBS改性沥青)</t>
  </si>
  <si>
    <t>50mm中粒式沥青混凝土(AC-16C)(SBS改性沥青)</t>
  </si>
  <si>
    <t>415-2</t>
  </si>
  <si>
    <t>水泥混凝土桥面铺装</t>
  </si>
  <si>
    <t>C50防水混凝土</t>
  </si>
  <si>
    <t>1.场地清理；2.混凝土配运料、拌和、运输、浇筑、振捣、养生；3.施工缝、沉降缝设置处理，该清单项不仅限于上述说明，为完成该项工作内容所需的辅助工作请投标人在综合单价中考虑，达到竣工交验标准相关规范要求.</t>
  </si>
  <si>
    <t>C35压花混凝土</t>
  </si>
  <si>
    <t>1.场地清理；2.混凝土配运料、拌和、运输、浇筑、振捣、养生；3.施工缝、沉降缝设置处理，该清单项不仅限于上述说明，为完成该项工作内容所需的辅助工作请投标人在综合单价中考虑，达到竣工交验标准相关规范要求。</t>
  </si>
  <si>
    <t>415-3</t>
  </si>
  <si>
    <t>防水层</t>
  </si>
  <si>
    <t>SBS改性热沥青防水粘结层</t>
  </si>
  <si>
    <t>1.场地清理；2.桥面清洁；3.铺装防水材料；4.安拆作业平台；5.安设排水设施；6.该清单项不仅限于上述说明，为完成该项工作内容所需的辅助工作请投标人在综合单价中考虑，达到竣工交验标准相关规范要求。</t>
  </si>
  <si>
    <t>415-4</t>
  </si>
  <si>
    <t>桥面排水</t>
  </si>
  <si>
    <t>竖、横向集中排水管</t>
  </si>
  <si>
    <t>-1</t>
  </si>
  <si>
    <t>铸铁收水篦子（含D152x4mm铸铁泄水管等）</t>
  </si>
  <si>
    <t>1.场地清理；2.安拆作业平台；3.钻孔安设排水管锚固件；4.安设排水设施；5.该清单项不仅限于上述说明，为完成该项工作内容所需的辅助工作请投标人在综合单价中考虑，达到竣工交验标准相关规范要求。</t>
  </si>
  <si>
    <t>-2</t>
  </si>
  <si>
    <t>D160mm PVC管</t>
  </si>
  <si>
    <t>桥面边部碎石盲沟</t>
  </si>
  <si>
    <t>无砂混凝土碎石排水层</t>
  </si>
  <si>
    <t>1.边部切割；2.清理；3.盲沟设置；4.该清单项不仅限于上述说明，为完成该项工作内容所需的辅助工作请投标人在综合单价中考虑，达到竣工交验标准相关规范要求。</t>
  </si>
  <si>
    <t>桥梁支座</t>
  </si>
  <si>
    <t>416-1</t>
  </si>
  <si>
    <t>板式橡胶支座</t>
  </si>
  <si>
    <t>GBZYH 400支座</t>
  </si>
  <si>
    <t>1.清洁整平混凝土表面；2.砂浆配运料、拌和，接触面抹平；3.钢板制作与安装；4.支座定位安装；5.该清单项不仅限于上述说明，为完成该项工作内容所需的辅助工作请投标人在综合单价中考虑，达到竣工交验标准相关规范要求。</t>
  </si>
  <si>
    <t>416-3</t>
  </si>
  <si>
    <t>隔震橡胶支座</t>
  </si>
  <si>
    <t>420x420铅芯隔震支座</t>
  </si>
  <si>
    <t>桥梁接缝和伸缩装置</t>
  </si>
  <si>
    <t>417-2</t>
  </si>
  <si>
    <t>模数式伸缩装置</t>
  </si>
  <si>
    <t>GQF-MZL160型伸缩缝</t>
  </si>
  <si>
    <t>1.切割清理伸缩装置范围内混凝土；设置预埋件；2.伸缩装置定位、制作、安装；3.钢纤维混凝土拌和、运输、浇筑、压纹、养生；4.橡胶条制作安装；5.该清单项不仅限于上述说明，为完成该项工作内容所需的辅助工作请投标人在综合单价中考虑，达到竣工交验标准相关规范要求。</t>
  </si>
  <si>
    <t>422</t>
  </si>
  <si>
    <t>桥梁加固维修</t>
  </si>
  <si>
    <t>422-1</t>
  </si>
  <si>
    <t>混凝土构件缺陷维修</t>
  </si>
  <si>
    <t>裂缝刮涂封闭</t>
  </si>
  <si>
    <t>1.场地清理；2.搭拆作业平台、支架；3.裂缝处理；4.配胶；5.刮涂封闭；6.成品保护；7.该清单项不仅限于上述说明，为完成该项工作内容所需的辅助工作请投标人在综合单价中考虑，达到竣工交验标准相关规范要求。</t>
  </si>
  <si>
    <t>裂缝灌胶封闭</t>
  </si>
  <si>
    <t>1.场地清理；2.搭拆作业平台、支架；3.裂缝处理；4.配胶；5.灌胶封闭；6.成品保护；7.该清单项不仅限于上述说明，为完成该项工作内容所需的辅助工作请投标人在综合单价中考虑，达到竣工交验标准相关规范要求。</t>
  </si>
  <si>
    <t>桥面铺装墩顶横向裂缝</t>
  </si>
  <si>
    <t>1.场地清理；2.搭拆作业平台、支架；3.裂缝处理，灌缝；4.成品保护；5.该清单项不仅限于上述说明，为完成该项工作内容所需的辅助工作请投标人在综合单价中考虑，达到竣工交验标准相关规范要求。</t>
  </si>
  <si>
    <t>桥梁上下部结构混凝土缺陷维修</t>
  </si>
  <si>
    <t>1.场地清理；2.搭拆作业平台、支架；3.凿除松散混凝土；4.对裸露钢筋进行除锈阻锈处理；5.配运料、拌和、运输、浇筑、振捣、养生；6.该清单项不仅限于上述说明，为完成该项工作内容所需的辅助工作请投标人在综合单价中考虑，达到竣工交验标准相关规范要求。</t>
  </si>
  <si>
    <t xml:space="preserve"> -e</t>
  </si>
  <si>
    <t>防撞护栏混凝土缺陷维修</t>
  </si>
  <si>
    <t>伸缩缝锚固区混凝土缺陷维修</t>
  </si>
  <si>
    <t>补刷主梁底板涂层</t>
  </si>
  <si>
    <t>1.场地清理；2.搭拆作业平台、支架；3.基层处理；4.调配、涂刷防腐涂料；5.涂层养护；6.该清单项不仅限于上述说明，为完成该项工作内容所需的辅助工作请投标人在综合单价中考虑，达到竣工交验标准相关规范要求。</t>
  </si>
  <si>
    <t>挡块维修</t>
  </si>
  <si>
    <t>1.场地清理；2.搭拆作业平台、支架；3.凿除松散混凝土；4.对裸露钢筋进行除锈阻锈处理；5.配运料、拌和、运输、浇筑、振捣、养生；6.该清单项不仅限于上述说明，为完成该项工作内容所需的辅助工作请投标人在综合单价中考虑，达到竣工交验标准相关规范要求</t>
  </si>
  <si>
    <t>422-2</t>
  </si>
  <si>
    <t>钢构件缺陷维修</t>
  </si>
  <si>
    <t>桥面栏杆除锈</t>
  </si>
  <si>
    <t>1.场地清理；2.搭拆作业平台、支架；3.基层处理；4.除锈；5.该清单项不仅限于上述说明，为完成该项工作内容所需的辅助工作请投标人在综合单价中考虑，达到竣工交验标准相关规范要求。</t>
  </si>
  <si>
    <t>栏杆喷涂防腐漆</t>
  </si>
  <si>
    <t>1.场地清理；2.搭拆作业平台、支架；3.调配、涂刷防腐漆；4.该清单项不仅限于上述说明，为完成该项工作内容所需的辅助工作请投标人在综合单价中考虑，达到竣工交验标准相关规范要求。</t>
  </si>
  <si>
    <t>栏杆拆除旧构件</t>
  </si>
  <si>
    <t>栏杆补充钢构件</t>
  </si>
  <si>
    <t>1.场地清理；2.搭拆作业平台、支架；3.制作、安装；4.拼装；5.喷砂除锈；6.探伤；7.运输；8.防腐处理；9.该清单项不仅限于上述说明，为完成该项工作内容所需的辅助工作请投标人在综合单价中考虑，达到竣工交验标准相关规范要求。</t>
  </si>
  <si>
    <t>栏杆补充铝合金扶手</t>
  </si>
  <si>
    <t>1.场地清理；2.搭拆作业平台、支架；3.制作、安装；4.喷砂除锈；5.运输；6.防腐处理；7.该清单项不仅限于上述说明，为完成该项工作内容所需的辅助工作请投标人在综合单价中考虑，达到竣工交验标准相关规范要求。</t>
  </si>
  <si>
    <t>补充斜拉索锚固螺帽</t>
  </si>
  <si>
    <t>斜拉索下锚头油脂补充</t>
  </si>
  <si>
    <t>1.场地清理；2.搭拆作业平台、支架；3.除锈清理；4.涂抹防腐油脂；5.该清单项不仅限于上述说明，为完成该项工作内容所需的辅助工作请投标人在综合单价中考虑，达到竣工交验标准相关规范要求。</t>
  </si>
  <si>
    <t>422-3</t>
  </si>
  <si>
    <t>伸缩缝缺陷维修</t>
  </si>
  <si>
    <t>422-3-1</t>
  </si>
  <si>
    <t>主桥桥面系</t>
  </si>
  <si>
    <t>伸缩缝堵塞清理</t>
  </si>
  <si>
    <t>1.伸缩缝清理；2.装卸、移运处理；3.该清单项不仅限于上述说明，为完成该项工作内容所需的辅助工作请投标人在综合单价中考虑，达到竣工交验标准相关规范要求。</t>
  </si>
  <si>
    <t>伸缩缝胶条更换</t>
  </si>
  <si>
    <t>1.旧胶条拆除；2.装卸、移运处理；3.存料场地清理、平整、硬化；4.橡胶条制作安装；5.该清单项不仅限于上述说明，为完成该项工作内容所需的辅助工作请投标人在综合单价中考虑，达到竣工交验标准相关规范要求。</t>
  </si>
  <si>
    <t>伸缩缝型钢维修</t>
  </si>
  <si>
    <t>1.场地清理；2.配套型钢维修；3.该清单项不仅限于上述说明，为完成该项工作内容所需的辅助工作请投标人在综合单价中考虑，达到竣工交验标准相关规范要求。</t>
  </si>
  <si>
    <t>422-3-2</t>
  </si>
  <si>
    <t>引桥桥面系</t>
  </si>
  <si>
    <t>伸缩缝整体更换</t>
  </si>
  <si>
    <t>1.旧伸缩装置及附属内容拆除；2.装卸、移运处理；3.存料场地清理、平整、硬化；4.切割清理伸缩装置范围内混凝土；设置预埋件；钢筋布设（含钻孔植筋）；5.伸缩装置定位、制作、安装；6.钢纤维混凝土拌和、运输、浇筑、压纹、养生；7.橡胶条制作安装；8.该清单项不仅限于上述说明，为完成该项工作内容所需的辅助工作请投标人在综合单价中考虑，达到竣工交验标准相关规范要求。</t>
  </si>
  <si>
    <t>422-4</t>
  </si>
  <si>
    <t>支座缺陷维修</t>
  </si>
  <si>
    <t>支座更换钢垫板除锈</t>
  </si>
  <si>
    <t>1.场地清理；2.搭拆作业平台、支架；3.钢垫板除锈；4.该清单项不仅限于上述说明，为完成该项工作内容所需的辅助工作请投标人在综合单价中考虑，达到竣工交验标准相关规范要求。</t>
  </si>
  <si>
    <t>支座更换 (板式橡胶支座GBZYH 400)</t>
  </si>
  <si>
    <t>1.搭拆作业平台、支架；2.清理支座处杂物；3.拆除旧支座；4.清洁整平混凝土表面；5.砂浆配运料、拌和，接触面抹平；6.支座定位安装；7.该清单项不仅限于上述说明，为完成该项工作内容所需的辅助工作请投标人在综合单价中考虑，达到竣工交验标准相关规范要求。</t>
  </si>
  <si>
    <t>支座更换 (板式橡胶支座GBZYH 350)</t>
  </si>
  <si>
    <t>支座更换 (铅芯橡胶支座420x420)</t>
  </si>
  <si>
    <t>支座更换顶升</t>
  </si>
  <si>
    <t>墩位</t>
  </si>
  <si>
    <t>1.考虑搭拆作业平台、支架、安全网、栏杆、安全通道等安全辅助措施；2.顶升千斤顶安装、就位；3.同步顶升设备连接、调试；4.梁体顶升、复位；5.该清单项不仅限于上述说明，为完成该项工作内容所需的辅助工作请投标人在综合单价中考虑，达到竣工交验标准相关规范要求。</t>
  </si>
  <si>
    <t>清单400章合计</t>
  </si>
  <si>
    <t>清单   第 600 章  交通安全设施</t>
  </si>
  <si>
    <t>子 目 名 称</t>
  </si>
  <si>
    <t>护栏</t>
  </si>
  <si>
    <t>602-3</t>
  </si>
  <si>
    <t>波形梁钢护栏</t>
  </si>
  <si>
    <t>中央分隔带护栏恢复（波形钢板主材利旧）</t>
  </si>
  <si>
    <t>1.基础施工(成孔、埋入或预埋套筒或预埋地脚螺栓等)；2.波形梁（利旧）及其匹配件安装；3.场地清理，弃方处理；4.补涂防腐涂装；5.该清单项不仅限于上述说明，为完成该项工作内容所需的辅助工作请投标人在综合单价中考虑，达到竣工交验标准相关规范要求。</t>
  </si>
  <si>
    <t>604-1</t>
  </si>
  <si>
    <t>单柱式交通标志</t>
  </si>
  <si>
    <t/>
  </si>
  <si>
    <t>φ89单柱式限速标志φ100</t>
  </si>
  <si>
    <t>1.基槽开挖；2.基础施工(钢筋与预埋件安装、混凝土浇筑等)；3.立柱、标志板及各种匹配件制作与安装；4.清理，弃方处理；5.该清单项不仅限于上述说明，为完成该项工作内容所需的辅助工作请投标人在综合单价中考虑，达到竣工交验标准相关规范要求。</t>
  </si>
  <si>
    <t>φ89单柱式测速提示147×147</t>
  </si>
  <si>
    <t>清单600章（安全设施）合计</t>
  </si>
  <si>
    <t>合 计
（元）</t>
  </si>
  <si>
    <t>智能交通</t>
  </si>
  <si>
    <t>609-1</t>
  </si>
  <si>
    <t>电子警察系统</t>
  </si>
  <si>
    <t>电警主机箱（含基础）</t>
  </si>
  <si>
    <t>项目特征：1.含交通监控终端服务器，不低于16T存储 2.内部辅助设备及元件 3.含基础及防雷接地处理 4.各项指标符合设计要求
工作内容：1.基础土石方开挖、回填2.基础垫层3.基础钢筋制作、安装4.基础预埋件制作、安装5.基础模板安拆6.基础砼浇筑、震捣、养护7.本体及附件采购、安装8.支架制作、安装、刷油9.过电压保护器安装10.防雷接地及调试11.该清单项不仅限于上述说明，为完成该项工作内容所需的辅助工作请投标人在综合单价中考虑，达到竣工交验标准相关规范要求。</t>
  </si>
  <si>
    <t>前端校时模块</t>
  </si>
  <si>
    <t>项目特征：1.GPS校时，安装在电警主机箱内 2.各项指标符合设计要求
工作内容：1.本体及附件采购、安装2.单体调试3.该清单项不仅限于上述说明，为完成该项工作内容所需的辅助工作请投标人在综合单价中考虑，达到竣工交验标准相关规范要求。</t>
  </si>
  <si>
    <t>测速摄像机</t>
  </si>
  <si>
    <t>台</t>
  </si>
  <si>
    <t>项目特征：1.900万高清IP摄像机,传感器：不低于1英寸 2.含防护罩、镜头、支架等安装附件 3.各项指标符合设计要求
工作内容：1.本体及附件采购、安装2.单体调试3.该清单项不仅限于上述说明，为完成该项工作内容所需的辅助工作请投标人在综合单价中考虑，达到竣工交验标准相关规范要求。</t>
  </si>
  <si>
    <t>环境补光灯</t>
  </si>
  <si>
    <t>项目特征：1.单车道补光，发光角度≥40° 2.各项指标符合设计要求
工作内容：1.本体及附件采购、安装2.单体调试3.该清单项不仅限于上述说明，为完成该项工作内容所需的辅助工作请投标人在综合单价中考虑，达到竣工交验标准相关规范要求。</t>
  </si>
  <si>
    <t>环保型闪光灯（正向卡口）</t>
  </si>
  <si>
    <t>项目特征：1.具有LED和气体灯管两种光源，支持可见光补光、红外补光 2.各项指标符合设计要求
工作内容：1.本体及附件采购、安装2.单体调试3.该清单项不仅限于上述说明，为完成该项工作内容所需的辅助工作请投标人在综合单价中考虑，达到竣工交验标准相关规范要求。</t>
  </si>
  <si>
    <t>测速雷达</t>
  </si>
  <si>
    <t>项目特征：1.测速范围：-250 km/h～250 km/h 2.各项指标符合设计要求
工作内容：1.本体及附件采购、安装2.单体调试3.该清单项不仅限于上述说明，为完成该项工作内容所需的辅助工作请投标人在综合单价中考虑，达到竣工交验标准相关规范要求。</t>
  </si>
  <si>
    <t>悬臂式电警杆
14m（含基础）</t>
  </si>
  <si>
    <t>项目特征：1.单悬臂，杆高7.5米，悬臂14米 2.含基础、防雷接地及安装附件 3.各项指标符合设计要求
工作内容：1.电警杆制作、安装、刷油2.基础土石方开挖、回填3.基础垫层4.基础钢筋制作、安装5.基础预埋件制作、安装6.基础模板安拆7.基础砼浇筑、震捣、养护8.接地调试9.该清单项不仅限于上述说明，为完成该项工作内容所需的辅助工作请投标人在综合单价中考虑，达到竣工交验标准相关规范要求。</t>
  </si>
  <si>
    <t>抱杆机箱</t>
  </si>
  <si>
    <t>项目特征：1.304不锈钢机箱，厚度不小于1mm，尺寸400宽*500高*300厚，含微断、插座等附件 2.各项指标符合设计要求
工作内容：1.本体及附件采购、安装2.单体调试3.该清单项不仅限于上述说明，为完成该项工作内容所需的辅助工作请投标人在综合单价中考虑，达到竣工交验标准相关规范要求。</t>
  </si>
  <si>
    <t>低压计量箱</t>
  </si>
  <si>
    <t>项目特征：1.户外防雨型，内置电表及微型断路器各一台 2.各项指标符合设计要求
工作内容：1.本体及附件采购、安装2.单体调试3.该清单项不仅限于上述说明，为完成该项工作内容所需的辅助工作请投标人在综合单价中考虑，达到竣工交验标准相关规范要求。</t>
  </si>
  <si>
    <t>避雷器</t>
  </si>
  <si>
    <t>项目特征：1.含视频、信号、电源三合一，位于设备箱内 2.各项指标符合设计要求
工作内容：1.本体及附件采购、安装、调试2.接地3.该清单项不仅限于上述说明，为完成该项工作内容所需的辅助工作请投标人在综合单价中考虑，达到竣工交验标准相关规范要求。</t>
  </si>
  <si>
    <t>以太网接入交换机</t>
  </si>
  <si>
    <t>项目特征：1.光口数量满足接入及上传要求，光模块配套 2.各项指标符合设计要求
工作内容：1.本体及附件采购、安装2.单体调试3.该清单项不仅限于上述说明，为完成该项工作内容所需的辅助工作请投标人在综合单价中考虑，达到竣工交验标准相关规范要求。</t>
  </si>
  <si>
    <t>光纤收发器</t>
  </si>
  <si>
    <t>对</t>
  </si>
  <si>
    <t>项目特征：1.光纤收发器 2.各项指标符合设计要求
工作内容：1.本体及附件采购、安装2.单体调试3.该清单项不仅限于上述说明，为完成该项工作内容所需的辅助工作请投标人在综合单价中考虑，达到竣工交验标准相关规范要求。</t>
  </si>
  <si>
    <t>光缆熔接</t>
  </si>
  <si>
    <t>项</t>
  </si>
  <si>
    <t>项目特征：1.含光纤熔接、熔纤盒、耦合器、尾纤及跳纤等一切辅助设备 2.各项指标符合设计要求
工作内容：1.熔接2.测试3.该清单项不仅限于上述说明，为完成该项工作内容所需的辅助工作请投标人在综合单价中考虑，达到竣工交验标准相关规范要求。</t>
  </si>
  <si>
    <t>光缆4芯单模</t>
  </si>
  <si>
    <t xml:space="preserve">  m</t>
  </si>
  <si>
    <t>项目特征：1.4芯，单模  2.各项指标符合设计要求
工作内容：1.测量2.敷设3.该清单项不仅限于上述说明，为完成该项工作内容所需的辅助工作请投标人在综合单价中考虑，达到竣工交验标准相关规范要求。</t>
  </si>
  <si>
    <t>电源电缆YJV22-0.6/1kV-3*10mm2</t>
  </si>
  <si>
    <t>米</t>
  </si>
  <si>
    <t>项目特征：1.电源电缆YJV22-0.6/1kV-3*10mm2  2.各项指标符合设计要求
工作内容：1.电缆采购、敷设2.电缆头制作、安装3.电缆防护4.电缆屏蔽接地、防雷接地5.电缆试验6.该清单项不仅限于上述说明，为完成该项工作内容所需的辅助工作请投标人在综合单价中考虑，达到竣工交验标准相关规范要求。</t>
  </si>
  <si>
    <t>电源电缆YJV-0.6/1kV-3*4mm2</t>
  </si>
  <si>
    <t>项目特征：1.电源电缆YJV-0.6/1kV-3*4mm2  2.各项指标符合设计要求
工作内容：1.电缆采购、敷设2.电缆头制作、安装3.电缆防护4.电缆屏蔽接地、防雷接地5.电缆试验6.该清单项不仅限于上述说明，为完成该项工作内容所需的辅助工作请投标人在综合单价中考虑，达到竣工交验标准相关规范要求。</t>
  </si>
  <si>
    <t>控制电缆RVSP-300/300,2x2x1.5mm2</t>
  </si>
  <si>
    <t>项目特征：1.控制电缆RVSP-300/300,2x2x1.5mm2  2.各项指标符合设计要求
工作内容：1.电缆采购、敷设2.电缆头制作、安装3.电缆防护4.电缆屏蔽接地、防雷接地5.电缆试验6.该清单项不仅限于上述说明，为完成该项工作内容所需的辅助工作请投标人在综合单价中考虑，达到竣工交验标准相关规范要求。</t>
  </si>
  <si>
    <t>控制电缆RVV-450/750V-3*1.5mm2</t>
  </si>
  <si>
    <t>项目特征：1.控制电缆RVV-450/750V-3*1.5mm2  2.各项指标符合设计要求
工作内容：1.电缆采购、敷设2.电缆头制作、安装3.电缆防护4.电缆屏蔽接地、防雷接地5.电缆试验6.该清单项不仅限于上述说明，为完成该项工作内容所需的辅助工作请投标人在综合单价中考虑，达到竣工交验标准相关规范要求。</t>
  </si>
  <si>
    <t>带屏蔽超五类网线STP-CAT5e-4x2x0.5</t>
  </si>
  <si>
    <t>项目特征：1.带屏蔽超五类网线STP-CAT5e-4x2x0.5  2.各项指标符合设计要求
工作内容：1.测量2.敷设3.该清单项不仅限于上述说明，为完成该项工作内容所需的辅助工作请投标人在综合单价中考虑，达到竣工交验标准相关规范要求。</t>
  </si>
  <si>
    <t>电缆保护管HDPE-φ110 SN8</t>
  </si>
  <si>
    <t>项目特征：1.电缆保护管HDPE-φ110 SN8 2.各项指标符合设计要求
工程内容：1.沟槽开挖及回填2.管道铺设3.垫层铺设4.管道检验及试验5.该清单项不仅限于上述说明，为完成该项工作内容所需的辅助工作请投标人在综合单价中考虑，达到竣工交验标准相关规范要求。</t>
  </si>
  <si>
    <t>过路拉管2根HDPE-φ110 SN8</t>
  </si>
  <si>
    <t>延米</t>
  </si>
  <si>
    <t>项目特征：1.过路拉管2根HDPE-φ110 SN8 2.各项指标符合设计要求
工作内容：1.工作坑开挖、支护2.设备安装、调试、拆卸3.钻进4.泥浆制作5.扩孔6.回拖7.余方弃置8.管道采购、倒运、铺设9.工作坑回填恢复10.该清单项不仅限于上述说明，为完成该项工作内容所需的辅助工作请投标人在综合单价中考虑，达到竣工交验标准相关规范要求。</t>
  </si>
  <si>
    <t>检查井φ540×1000mm</t>
  </si>
  <si>
    <t>座</t>
  </si>
  <si>
    <t>项目特征：1.含井盖一套，路口到路口段最远50米设置一眼 2.各项指标符合设计要求
工作内容：1.砌筑2.该清单项不仅限于上述说明，为完成该项工作内容所需的辅助工作请投标人在综合单价中考虑，达到竣工交验标准相关规范要求。</t>
  </si>
  <si>
    <t>检查井φ800×1200mm</t>
  </si>
  <si>
    <t>609-2</t>
  </si>
  <si>
    <t>附属内容</t>
  </si>
  <si>
    <t>送配电装置系统调试</t>
  </si>
  <si>
    <t>项目特征：1.包含项目涉及到的全部送配电装置系统调试 2.各项指标符合设计要求 
工作内容：1.全部送配电装置系统调试2.该清单项不仅限于上述说明，为完成该项工作内容所需的辅助工作请投标人在综合单价中考虑，达到竣工交验标准相关规范要求。</t>
  </si>
  <si>
    <t>电警设备检测</t>
  </si>
  <si>
    <t>项目特征：1.包含项目涉及到的全部电警设备检测 2.各项指标符合设计要求 
工作内容：1.全部电警设备检测2.该清单项不仅限于上述说明，为完成该项工作内容所需的辅助工作请投标人在综合单价中考虑，达到竣工交验标准相关规范要求。</t>
  </si>
  <si>
    <t>电子警察数据接入</t>
  </si>
  <si>
    <t>项目特征：1.包含项目涉及到的全部电子警察数据接入费用2.各项指标符合设计要求 
工作内容：1.数据接入、调试2.该清单项不仅限于上述说明，为完成该项工作内容所需的辅助工作请投标人在综合单价中考虑，达到竣工交验标准相关规范要求。</t>
  </si>
  <si>
    <t>通讯链路租用（2年）</t>
  </si>
  <si>
    <t>项目特征：1.包含项目涉及到的全部链路租赁费用，≥1000Mbps/处，与外网隔离（电子警察及监控系统传输至支队平台用）2.各项指标符合设计要求 
工作内容：1.2年通讯链路租赁费2.该清单项不仅限于上述说明，为完成该项工作内容所需的辅助工作请投标人在综合单价中考虑，达到竣工交验标准相关规范要求。</t>
  </si>
  <si>
    <t>监控中心扩容</t>
  </si>
  <si>
    <t>项目特征：1.包含项目涉及到的全部交管平台扩容费用，包含服务器、存储扩容、交换机等2.各项指标符合设计要求 
工作内容：1.扩容、调试2.该清单项不仅限于上述说明，为完成该项工作内容所需的辅助工作请投标人在综合单价中考虑，达到竣工交验标准相关规范要求。</t>
  </si>
  <si>
    <t>清单600章（智能交通）合计</t>
  </si>
  <si>
    <r>
      <rPr>
        <sz val="12"/>
        <rFont val="宋体"/>
        <charset val="134"/>
      </rPr>
      <t>清单</t>
    </r>
    <r>
      <rPr>
        <sz val="12"/>
        <rFont val="Times New Roman"/>
        <charset val="134"/>
      </rPr>
      <t xml:space="preserve">     </t>
    </r>
    <r>
      <rPr>
        <sz val="12"/>
        <rFont val="宋体"/>
        <charset val="134"/>
      </rPr>
      <t>第</t>
    </r>
    <r>
      <rPr>
        <sz val="12"/>
        <rFont val="Times New Roman"/>
        <charset val="134"/>
      </rPr>
      <t>700</t>
    </r>
    <r>
      <rPr>
        <sz val="12"/>
        <rFont val="宋体"/>
        <charset val="134"/>
      </rPr>
      <t>章</t>
    </r>
    <r>
      <rPr>
        <sz val="12"/>
        <rFont val="Times New Roman"/>
        <charset val="134"/>
      </rPr>
      <t xml:space="preserve">    </t>
    </r>
    <r>
      <rPr>
        <sz val="12"/>
        <rFont val="宋体"/>
        <charset val="134"/>
      </rPr>
      <t>绿化及环境保护设施</t>
    </r>
  </si>
  <si>
    <t>撒播草种和铺植草皮</t>
  </si>
  <si>
    <t>703-4</t>
  </si>
  <si>
    <t>中央分隔带绿化恢复</t>
  </si>
  <si>
    <t>1.苗木采购、运输（充分考虑草皮、灌木及地被植物等栽植种类，需按原状恢复）；2.挖坑、修坑、外购种植土、土壤改良、分层回填、平整场地、地形整理；3.栽植；4.支撑；5.浇水、防寒养护；6.排水、排盐设施等措施；7.该清单项不仅限于上述说明，为完成该项工作内容所需的辅助工作请投标人在综合单价中考虑，达到竣工交验标准相关规范要求。</t>
  </si>
  <si>
    <t>清单700章合计</t>
  </si>
  <si>
    <r>
      <rPr>
        <sz val="12"/>
        <rFont val="宋体"/>
        <charset val="134"/>
      </rPr>
      <t>清单</t>
    </r>
    <r>
      <rPr>
        <sz val="12"/>
        <rFont val="Times New Roman"/>
        <charset val="134"/>
      </rPr>
      <t xml:space="preserve">     </t>
    </r>
    <r>
      <rPr>
        <sz val="12"/>
        <rFont val="宋体"/>
        <charset val="134"/>
      </rPr>
      <t>第</t>
    </r>
    <r>
      <rPr>
        <sz val="12"/>
        <rFont val="Times New Roman"/>
        <charset val="134"/>
      </rPr>
      <t>800</t>
    </r>
    <r>
      <rPr>
        <sz val="12"/>
        <rFont val="宋体"/>
        <charset val="134"/>
      </rPr>
      <t>章</t>
    </r>
    <r>
      <rPr>
        <sz val="12"/>
        <rFont val="Times New Roman"/>
        <charset val="134"/>
      </rPr>
      <t xml:space="preserve">    </t>
    </r>
    <r>
      <rPr>
        <sz val="12"/>
        <rFont val="宋体"/>
        <charset val="134"/>
      </rPr>
      <t>照明工程</t>
    </r>
  </si>
  <si>
    <t>15米以下路灯拆除</t>
  </si>
  <si>
    <t>项目特征：1.15米以下路灯拆除 2.各项指标符合设计要求
工作内容：1.现状路灯拆除,清理现场，运输到管理单位指定地点，妥善保存2.该清单项不仅限于上述说明，为完成该项工作内容所需的辅助工作请投标人在综合单价中考虑，达到竣工交验标准相关规范要求。</t>
  </si>
  <si>
    <t>15米以下路灯安装（主材利旧）</t>
  </si>
  <si>
    <t>项目特征：1.原路灯利旧安装 2.含基础及接地装置 3.各项指标符合设计要求
工作内容：1.灯杆、灯具（利旧）及附件安装2.基础制作、安装、防雷接地3.立杆4.灯架安装5.引下线支架制作、安装6.焊压接线端子7.铁构件制作、安装8.除锈、刷油9.灯杆编号10.该清单项不仅限于上述说明，为完成该项工作内容所需的辅助工作请投标人在综合单价中考虑，达到竣工交验标准相关规范要求。</t>
  </si>
  <si>
    <t>电力电缆 YJV-0.6/1kV-4*35mm2</t>
  </si>
  <si>
    <t>项目特征：1.电力电缆YJV-0.6/1kV-4*35mm2  2.各项指标符合设计要求
工作内容：1.电缆采购、敷设2.电缆头制作、安装3.电缆防护4.电缆屏蔽接地、防雷接地5.电缆试验6.该清单项不仅限于上述说明，为完成该项工作内容所需的辅助工作请投标人在综合单价中考虑，达到竣工交验标准相关规范要求。</t>
  </si>
  <si>
    <t>电缆保护管 HDPE-φ75,SN8</t>
  </si>
  <si>
    <t>项目特征：1.电缆保护管 HDPE-φ75,SN8 2.各项指标符合设计要求
工作内容：1.土方开挖及回填2.管底垫层铺筑3.保护管及附件采购、敷设4.该清单项不仅限于上述说明，为完成该项工作内容所需的辅助工作请投标人在综合单价中考虑，达到竣工交验标准相关规范要求。</t>
  </si>
  <si>
    <t>清单800章合计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</si>
</sst>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_ "/>
    <numFmt numFmtId="179" formatCode="0.00_ "/>
    <numFmt numFmtId="180" formatCode="0.00;_Ⰰ"/>
    <numFmt numFmtId="181" formatCode="0.000"/>
    <numFmt numFmtId="182" formatCode="###0.0;###0.0"/>
    <numFmt numFmtId="183" formatCode="0.0_);[Red]\(0.0\)"/>
    <numFmt numFmtId="184" formatCode="0;[Red]0"/>
  </numFmts>
  <fonts count="55">
    <font>
      <sz val="12"/>
      <name val="宋体"/>
      <charset val="134"/>
    </font>
    <font>
      <sz val="10"/>
      <name val="宋体"/>
      <charset val="134"/>
    </font>
    <font>
      <sz val="11"/>
      <name val="宋体"/>
      <charset val="134"/>
    </font>
    <font>
      <b/>
      <sz val="14"/>
      <name val="宋体"/>
      <charset val="134"/>
    </font>
    <font>
      <sz val="10"/>
      <color theme="1"/>
      <name val="宋体"/>
      <charset val="134"/>
    </font>
    <font>
      <sz val="10"/>
      <name val="宋体"/>
      <charset val="134"/>
      <scheme val="major"/>
    </font>
    <font>
      <sz val="10"/>
      <color rgb="FF000000"/>
      <name val="宋体"/>
      <charset val="134"/>
    </font>
    <font>
      <sz val="10"/>
      <color indexed="8"/>
      <name val="宋体"/>
      <charset val="134"/>
    </font>
    <font>
      <sz val="10"/>
      <name val="宋体"/>
      <charset val="134"/>
      <scheme val="minor"/>
    </font>
    <font>
      <sz val="9"/>
      <name val="宋体"/>
      <charset val="134"/>
    </font>
    <font>
      <sz val="10.5"/>
      <name val="宋体"/>
      <charset val="134"/>
    </font>
    <font>
      <sz val="10"/>
      <name val="Arial"/>
      <charset val="134"/>
    </font>
    <font>
      <sz val="12"/>
      <name val="宋体"/>
      <charset val="134"/>
      <scheme val="major"/>
    </font>
    <font>
      <sz val="12"/>
      <color rgb="FFFF0000"/>
      <name val="宋体"/>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1"/>
      <color indexed="8"/>
      <name val="宋体"/>
      <charset val="134"/>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2"/>
      <name val="Times New Roman"/>
      <charset val="134"/>
    </font>
    <font>
      <sz val="10"/>
      <name val="Times New Roman"/>
      <charset val="134"/>
    </font>
  </fonts>
  <fills count="5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20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0"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6" borderId="10" applyNumberFormat="0" applyAlignment="0" applyProtection="0">
      <alignment vertical="center"/>
    </xf>
    <xf numFmtId="0" fontId="25" fillId="7" borderId="11" applyNumberFormat="0" applyAlignment="0" applyProtection="0">
      <alignment vertical="center"/>
    </xf>
    <xf numFmtId="0" fontId="26" fillId="7" borderId="10" applyNumberFormat="0" applyAlignment="0" applyProtection="0">
      <alignment vertical="center"/>
    </xf>
    <xf numFmtId="0" fontId="27" fillId="8"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39"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35" fillId="39" borderId="0" applyNumberFormat="0" applyBorder="0" applyAlignment="0" applyProtection="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6" fillId="46" borderId="0" applyNumberFormat="0" applyBorder="0" applyAlignment="0" applyProtection="0">
      <alignment vertical="center"/>
    </xf>
    <xf numFmtId="0" fontId="36" fillId="43" borderId="0" applyNumberFormat="0" applyBorder="0" applyAlignment="0" applyProtection="0">
      <alignment vertical="center"/>
    </xf>
    <xf numFmtId="0" fontId="36" fillId="44"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6" fillId="49" borderId="0" applyNumberFormat="0" applyBorder="0" applyAlignment="0" applyProtection="0">
      <alignment vertical="center"/>
    </xf>
    <xf numFmtId="9" fontId="35" fillId="0" borderId="0" applyFont="0" applyFill="0" applyBorder="0" applyAlignment="0" applyProtection="0">
      <alignment vertical="center"/>
    </xf>
    <xf numFmtId="9" fontId="37" fillId="0" borderId="0" applyFont="0" applyFill="0" applyBorder="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40" fillId="0" borderId="17" applyNumberFormat="0" applyFill="0" applyAlignment="0" applyProtection="0">
      <alignment vertical="center"/>
    </xf>
    <xf numFmtId="0" fontId="40" fillId="0" borderId="1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1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11" fillId="0" borderId="0"/>
    <xf numFmtId="0" fontId="0" fillId="0" borderId="0">
      <alignment vertical="center"/>
    </xf>
    <xf numFmtId="0" fontId="11" fillId="0" borderId="0"/>
    <xf numFmtId="0" fontId="11" fillId="0" borderId="0"/>
    <xf numFmtId="0" fontId="11" fillId="0" borderId="0"/>
    <xf numFmtId="0" fontId="11" fillId="0" borderId="0"/>
    <xf numFmtId="0" fontId="0" fillId="0" borderId="0"/>
    <xf numFmtId="0" fontId="35" fillId="0" borderId="0">
      <alignment vertical="center"/>
    </xf>
    <xf numFmtId="0" fontId="11"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15" fillId="0" borderId="0">
      <alignment vertical="center"/>
    </xf>
    <xf numFmtId="0" fontId="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11" fillId="0" borderId="0"/>
    <xf numFmtId="0" fontId="15" fillId="0" borderId="0">
      <alignment vertical="center"/>
    </xf>
    <xf numFmtId="0" fontId="1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5" fillId="0" borderId="0">
      <alignment vertical="center"/>
    </xf>
    <xf numFmtId="0" fontId="0" fillId="0" borderId="0"/>
    <xf numFmtId="0" fontId="15" fillId="0" borderId="0">
      <alignment vertical="center"/>
    </xf>
    <xf numFmtId="0" fontId="0" fillId="0" borderId="0"/>
    <xf numFmtId="0" fontId="0" fillId="0" borderId="0">
      <alignment vertical="center"/>
    </xf>
    <xf numFmtId="0" fontId="35" fillId="0" borderId="0">
      <alignment vertical="center"/>
    </xf>
    <xf numFmtId="0" fontId="35" fillId="0" borderId="0">
      <alignment vertical="center"/>
    </xf>
    <xf numFmtId="0" fontId="0" fillId="0" borderId="0">
      <alignment vertical="center"/>
    </xf>
    <xf numFmtId="0" fontId="35" fillId="0" borderId="0">
      <alignment vertical="center"/>
    </xf>
    <xf numFmtId="0" fontId="35" fillId="0" borderId="0">
      <alignment vertical="center"/>
    </xf>
    <xf numFmtId="0" fontId="11" fillId="0" borderId="0"/>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3" fillId="38" borderId="0" applyNumberFormat="0" applyBorder="0" applyAlignment="0" applyProtection="0">
      <alignment vertical="center"/>
    </xf>
    <xf numFmtId="0" fontId="44" fillId="0" borderId="18" applyNumberFormat="0" applyFill="0" applyAlignment="0" applyProtection="0">
      <alignment vertical="center"/>
    </xf>
    <xf numFmtId="0" fontId="45" fillId="50" borderId="19" applyNumberFormat="0" applyAlignment="0" applyProtection="0">
      <alignment vertical="center"/>
    </xf>
    <xf numFmtId="0" fontId="46" fillId="51" borderId="20" applyNumberForma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1" applyNumberFormat="0" applyFill="0" applyAlignment="0" applyProtection="0">
      <alignment vertical="center"/>
    </xf>
    <xf numFmtId="43" fontId="0" fillId="0" borderId="0" applyFont="0" applyFill="0" applyBorder="0" applyAlignment="0" applyProtection="0"/>
    <xf numFmtId="0" fontId="36" fillId="52" borderId="0" applyNumberFormat="0" applyBorder="0" applyAlignment="0" applyProtection="0">
      <alignment vertical="center"/>
    </xf>
    <xf numFmtId="0" fontId="36" fillId="53" borderId="0" applyNumberFormat="0" applyBorder="0" applyAlignment="0" applyProtection="0">
      <alignment vertical="center"/>
    </xf>
    <xf numFmtId="0" fontId="36" fillId="54"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6" fillId="55" borderId="0" applyNumberFormat="0" applyBorder="0" applyAlignment="0" applyProtection="0">
      <alignment vertical="center"/>
    </xf>
    <xf numFmtId="0" fontId="50" fillId="56" borderId="0" applyNumberFormat="0" applyBorder="0" applyAlignment="0" applyProtection="0">
      <alignment vertical="center"/>
    </xf>
    <xf numFmtId="0" fontId="51" fillId="50" borderId="22" applyNumberFormat="0" applyAlignment="0" applyProtection="0">
      <alignment vertical="center"/>
    </xf>
    <xf numFmtId="0" fontId="52" fillId="41" borderId="19" applyNumberFormat="0" applyAlignment="0" applyProtection="0">
      <alignment vertical="center"/>
    </xf>
    <xf numFmtId="0" fontId="35" fillId="57" borderId="23" applyNumberFormat="0" applyFont="0" applyAlignment="0" applyProtection="0">
      <alignment vertical="center"/>
    </xf>
    <xf numFmtId="0" fontId="0" fillId="57" borderId="23" applyNumberFormat="0" applyFont="0" applyAlignment="0" applyProtection="0">
      <alignment vertical="center"/>
    </xf>
  </cellStyleXfs>
  <cellXfs count="241">
    <xf numFmtId="0" fontId="0" fillId="0" borderId="0" xfId="0">
      <alignment vertical="center"/>
    </xf>
    <xf numFmtId="0" fontId="1" fillId="0" borderId="0" xfId="99" applyFont="1" applyFill="1">
      <alignment vertical="center"/>
    </xf>
    <xf numFmtId="49" fontId="0" fillId="0" borderId="0" xfId="99" applyNumberFormat="1" applyFont="1" applyFill="1" applyAlignment="1">
      <alignment horizontal="center" vertical="center"/>
    </xf>
    <xf numFmtId="0" fontId="0" fillId="0" borderId="0" xfId="99" applyFont="1" applyFill="1" applyAlignment="1">
      <alignment vertical="center"/>
    </xf>
    <xf numFmtId="176" fontId="0" fillId="0" borderId="0" xfId="99" applyNumberFormat="1" applyFont="1" applyFill="1" applyAlignment="1">
      <alignment horizontal="center" vertical="center"/>
    </xf>
    <xf numFmtId="0" fontId="2" fillId="0" borderId="0" xfId="0" applyFont="1" applyFill="1" applyAlignment="1">
      <alignment vertical="center"/>
    </xf>
    <xf numFmtId="0" fontId="0" fillId="0" borderId="0" xfId="99" applyFont="1" applyFill="1">
      <alignment vertical="center"/>
    </xf>
    <xf numFmtId="49" fontId="3" fillId="0" borderId="0" xfId="139" applyNumberFormat="1" applyFont="1" applyFill="1" applyBorder="1" applyAlignment="1">
      <alignment horizontal="center" vertical="center"/>
    </xf>
    <xf numFmtId="49" fontId="0" fillId="0" borderId="0" xfId="139" applyNumberFormat="1" applyFont="1" applyFill="1" applyBorder="1" applyAlignment="1">
      <alignment horizontal="center" vertical="center" wrapText="1"/>
    </xf>
    <xf numFmtId="49" fontId="1" fillId="0" borderId="1" xfId="99" applyNumberFormat="1" applyFont="1" applyFill="1" applyBorder="1" applyAlignment="1">
      <alignment horizontal="center" vertical="center" wrapText="1"/>
    </xf>
    <xf numFmtId="0" fontId="1" fillId="0" borderId="1" xfId="99" applyFont="1" applyFill="1" applyBorder="1" applyAlignment="1">
      <alignment horizontal="center" vertical="center" wrapText="1"/>
    </xf>
    <xf numFmtId="176" fontId="1" fillId="0" borderId="1" xfId="99" applyNumberFormat="1" applyFont="1" applyFill="1" applyBorder="1" applyAlignment="1">
      <alignment horizontal="center" vertical="center" wrapText="1"/>
    </xf>
    <xf numFmtId="0" fontId="1" fillId="0" borderId="1" xfId="179" applyFont="1" applyFill="1" applyBorder="1" applyAlignment="1">
      <alignment horizontal="center" vertical="center" wrapText="1"/>
    </xf>
    <xf numFmtId="0" fontId="4" fillId="0" borderId="1" xfId="177" applyFont="1" applyFill="1" applyBorder="1" applyAlignment="1">
      <alignment horizontal="center" vertical="center"/>
    </xf>
    <xf numFmtId="0" fontId="4" fillId="0" borderId="1" xfId="177" applyFont="1" applyFill="1" applyBorder="1" applyAlignment="1">
      <alignment vertical="center" wrapText="1"/>
    </xf>
    <xf numFmtId="0" fontId="1" fillId="0" borderId="1" xfId="0" applyFont="1" applyFill="1" applyBorder="1" applyAlignment="1">
      <alignment horizontal="center" vertical="center"/>
    </xf>
    <xf numFmtId="0" fontId="4" fillId="0" borderId="1" xfId="177" applyNumberFormat="1" applyFont="1" applyFill="1" applyBorder="1" applyAlignment="1">
      <alignment horizontal="center" vertical="center"/>
    </xf>
    <xf numFmtId="0" fontId="1" fillId="0" borderId="1" xfId="99" applyFont="1" applyFill="1" applyBorder="1" applyAlignment="1">
      <alignment horizontal="left" vertical="center" wrapText="1"/>
    </xf>
    <xf numFmtId="177" fontId="5" fillId="0" borderId="1" xfId="115" applyNumberFormat="1" applyFont="1" applyFill="1" applyBorder="1" applyAlignment="1">
      <alignment horizontal="center" vertical="center"/>
    </xf>
    <xf numFmtId="177" fontId="1" fillId="0" borderId="1" xfId="99" applyNumberFormat="1" applyFont="1" applyFill="1" applyBorder="1" applyAlignment="1">
      <alignment horizontal="center" vertical="center" wrapText="1"/>
    </xf>
    <xf numFmtId="178" fontId="1" fillId="0" borderId="1" xfId="99"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6" fillId="0" borderId="2" xfId="0" applyFont="1" applyBorder="1" applyAlignment="1">
      <alignment horizontal="left" vertical="center" wrapText="1"/>
    </xf>
    <xf numFmtId="0" fontId="7" fillId="0" borderId="1" xfId="0" applyNumberFormat="1" applyFont="1" applyFill="1" applyBorder="1" applyAlignment="1" applyProtection="1">
      <alignment horizontal="left" vertical="center" wrapText="1"/>
    </xf>
    <xf numFmtId="0" fontId="1" fillId="0" borderId="1" xfId="99" applyNumberFormat="1" applyFont="1" applyFill="1" applyBorder="1" applyAlignment="1">
      <alignment horizontal="center" vertical="center" wrapText="1"/>
    </xf>
    <xf numFmtId="0" fontId="5" fillId="0" borderId="1" xfId="157" applyNumberFormat="1" applyFont="1" applyFill="1" applyBorder="1" applyAlignment="1">
      <alignment horizontal="center" vertical="center" wrapText="1"/>
    </xf>
    <xf numFmtId="0" fontId="5" fillId="0" borderId="1" xfId="157" applyFont="1" applyFill="1" applyBorder="1" applyAlignment="1">
      <alignment horizontal="center" vertical="center" wrapText="1"/>
    </xf>
    <xf numFmtId="0" fontId="1" fillId="0" borderId="1" xfId="0" applyFont="1" applyFill="1" applyBorder="1" applyAlignment="1">
      <alignment vertical="center"/>
    </xf>
    <xf numFmtId="178" fontId="2" fillId="0" borderId="0" xfId="0" applyNumberFormat="1" applyFont="1" applyFill="1" applyAlignment="1">
      <alignment vertical="center"/>
    </xf>
    <xf numFmtId="0" fontId="2" fillId="0" borderId="0" xfId="80" applyFont="1" applyFill="1" applyAlignment="1">
      <alignment vertical="center"/>
    </xf>
    <xf numFmtId="49" fontId="1" fillId="0" borderId="1" xfId="80" applyNumberFormat="1" applyFont="1" applyFill="1" applyBorder="1" applyAlignment="1">
      <alignment horizontal="center" vertical="center"/>
    </xf>
    <xf numFmtId="0" fontId="1" fillId="2" borderId="1" xfId="80" applyFont="1" applyFill="1" applyBorder="1" applyAlignment="1">
      <alignment horizontal="left" vertical="center" wrapText="1"/>
    </xf>
    <xf numFmtId="0" fontId="1" fillId="0" borderId="1" xfId="80" applyFont="1" applyFill="1" applyBorder="1" applyAlignment="1">
      <alignment vertical="center"/>
    </xf>
    <xf numFmtId="178" fontId="2" fillId="0" borderId="0" xfId="80" applyNumberFormat="1" applyFont="1" applyFill="1" applyAlignment="1">
      <alignment vertical="center"/>
    </xf>
    <xf numFmtId="178" fontId="1" fillId="0" borderId="0" xfId="99" applyNumberFormat="1" applyFont="1" applyFill="1">
      <alignment vertical="center"/>
    </xf>
    <xf numFmtId="0" fontId="0" fillId="0" borderId="0" xfId="122" applyFont="1" applyFill="1">
      <alignment vertical="center"/>
    </xf>
    <xf numFmtId="0" fontId="0" fillId="0" borderId="0" xfId="81" applyFont="1" applyFill="1">
      <alignment vertical="center"/>
    </xf>
    <xf numFmtId="0" fontId="1" fillId="0" borderId="0" xfId="81" applyFont="1" applyFill="1">
      <alignment vertical="center"/>
    </xf>
    <xf numFmtId="0" fontId="1" fillId="0" borderId="0" xfId="81" applyFont="1" applyFill="1" applyAlignment="1">
      <alignment vertical="center" wrapText="1"/>
    </xf>
    <xf numFmtId="0" fontId="1" fillId="0" borderId="0" xfId="81" applyFont="1" applyFill="1" applyAlignment="1">
      <alignment vertical="center"/>
    </xf>
    <xf numFmtId="178" fontId="1" fillId="0" borderId="0" xfId="81" applyNumberFormat="1" applyFont="1" applyFill="1">
      <alignment vertical="center"/>
    </xf>
    <xf numFmtId="0" fontId="0" fillId="0" borderId="0" xfId="174" applyFont="1" applyFill="1" applyBorder="1" applyAlignment="1">
      <alignment horizontal="center" vertical="center"/>
    </xf>
    <xf numFmtId="0" fontId="1" fillId="0" borderId="1" xfId="177" applyFont="1" applyFill="1" applyBorder="1" applyAlignment="1">
      <alignment horizontal="center" vertical="center"/>
    </xf>
    <xf numFmtId="0" fontId="1" fillId="0" borderId="1" xfId="177" applyFont="1" applyFill="1" applyBorder="1" applyAlignment="1">
      <alignment vertical="center" wrapText="1"/>
    </xf>
    <xf numFmtId="0" fontId="1" fillId="0" borderId="1" xfId="177" applyFont="1" applyFill="1" applyBorder="1" applyAlignment="1">
      <alignment horizontal="center" vertical="center" wrapText="1"/>
    </xf>
    <xf numFmtId="178" fontId="1" fillId="0" borderId="1" xfId="177" applyNumberFormat="1" applyFont="1" applyFill="1" applyBorder="1" applyAlignment="1">
      <alignment horizontal="center" vertical="center" wrapText="1"/>
    </xf>
    <xf numFmtId="0" fontId="1" fillId="0" borderId="1" xfId="180" applyFont="1" applyFill="1" applyBorder="1" applyAlignment="1">
      <alignment horizontal="center" vertical="center" wrapText="1"/>
    </xf>
    <xf numFmtId="179" fontId="1" fillId="0" borderId="1" xfId="177" applyNumberFormat="1" applyFont="1" applyFill="1" applyBorder="1" applyAlignment="1">
      <alignment horizontal="center" vertical="center"/>
    </xf>
    <xf numFmtId="178" fontId="1" fillId="0" borderId="1" xfId="104" applyNumberFormat="1" applyFont="1" applyFill="1" applyBorder="1" applyAlignment="1">
      <alignment horizontal="center" vertical="center" wrapText="1"/>
    </xf>
    <xf numFmtId="0" fontId="1" fillId="0" borderId="1" xfId="177" applyFont="1" applyFill="1" applyBorder="1" applyAlignment="1">
      <alignment horizontal="left" vertical="center" wrapText="1"/>
    </xf>
    <xf numFmtId="0" fontId="1" fillId="0" borderId="1" xfId="177" applyNumberFormat="1" applyFont="1" applyFill="1" applyBorder="1" applyAlignment="1">
      <alignment horizontal="center" vertical="center"/>
    </xf>
    <xf numFmtId="179" fontId="1" fillId="2" borderId="1" xfId="177" applyNumberFormat="1" applyFont="1" applyFill="1" applyBorder="1" applyAlignment="1">
      <alignment horizontal="center" vertical="center"/>
    </xf>
    <xf numFmtId="0" fontId="1" fillId="0" borderId="1" xfId="120" applyFont="1" applyFill="1" applyBorder="1" applyAlignment="1">
      <alignment vertical="center"/>
    </xf>
    <xf numFmtId="179" fontId="1" fillId="0" borderId="1" xfId="120" applyNumberFormat="1" applyFont="1" applyFill="1" applyBorder="1" applyAlignment="1">
      <alignment horizontal="center" vertical="center"/>
    </xf>
    <xf numFmtId="0" fontId="1" fillId="0" borderId="1" xfId="158" applyFont="1" applyFill="1" applyBorder="1" applyAlignment="1">
      <alignment vertical="center"/>
    </xf>
    <xf numFmtId="0" fontId="1" fillId="0" borderId="1" xfId="158" applyFont="1" applyFill="1" applyBorder="1" applyAlignment="1">
      <alignment vertical="center" wrapText="1"/>
    </xf>
    <xf numFmtId="0" fontId="1" fillId="2" borderId="1" xfId="177" applyNumberFormat="1" applyFont="1" applyFill="1" applyBorder="1" applyAlignment="1">
      <alignment horizontal="center" vertical="center" wrapText="1"/>
    </xf>
    <xf numFmtId="179" fontId="1" fillId="0" borderId="1" xfId="152"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1" fillId="2" borderId="1" xfId="177" applyFont="1" applyFill="1" applyBorder="1" applyAlignment="1">
      <alignment horizontal="center" vertical="center" wrapText="1"/>
    </xf>
    <xf numFmtId="0" fontId="1" fillId="0" borderId="1" xfId="120" applyFont="1" applyFill="1" applyBorder="1" applyAlignment="1">
      <alignment horizontal="left" vertical="center"/>
    </xf>
    <xf numFmtId="0" fontId="1" fillId="2" borderId="1" xfId="177" applyFont="1" applyFill="1" applyBorder="1" applyAlignment="1">
      <alignment horizontal="center" vertical="center"/>
    </xf>
    <xf numFmtId="0" fontId="1" fillId="0" borderId="1" xfId="177" applyFont="1" applyFill="1" applyBorder="1" applyAlignment="1">
      <alignment wrapText="1"/>
    </xf>
    <xf numFmtId="0" fontId="1" fillId="2" borderId="1" xfId="177" applyFont="1" applyFill="1" applyBorder="1" applyAlignment="1">
      <alignment wrapText="1"/>
    </xf>
    <xf numFmtId="0" fontId="1" fillId="2" borderId="1" xfId="177" applyFont="1" applyFill="1" applyBorder="1" applyAlignment="1">
      <alignment vertical="center" wrapText="1"/>
    </xf>
    <xf numFmtId="0" fontId="1" fillId="2" borderId="1" xfId="178" applyFont="1" applyFill="1" applyBorder="1" applyAlignment="1">
      <alignment horizontal="left" vertical="center" wrapText="1"/>
    </xf>
    <xf numFmtId="0" fontId="1" fillId="2" borderId="1" xfId="177" applyFont="1" applyFill="1" applyBorder="1" applyAlignment="1">
      <alignment horizontal="left" vertical="center" wrapText="1"/>
    </xf>
    <xf numFmtId="2" fontId="1" fillId="2" borderId="1" xfId="177" applyNumberFormat="1" applyFont="1" applyFill="1" applyBorder="1" applyAlignment="1">
      <alignment horizontal="center" vertical="center" wrapText="1"/>
    </xf>
    <xf numFmtId="178" fontId="1" fillId="0" borderId="1" xfId="81" applyNumberFormat="1" applyFont="1" applyFill="1" applyBorder="1">
      <alignment vertical="center"/>
    </xf>
    <xf numFmtId="1" fontId="1" fillId="0" borderId="1" xfId="177" applyNumberFormat="1" applyFont="1" applyFill="1" applyBorder="1" applyAlignment="1">
      <alignment vertical="center" wrapText="1"/>
    </xf>
    <xf numFmtId="0" fontId="2" fillId="0" borderId="0" xfId="84" applyFont="1" applyFill="1">
      <alignment vertical="center"/>
    </xf>
    <xf numFmtId="0" fontId="1" fillId="0" borderId="1" xfId="174" applyFont="1" applyFill="1" applyBorder="1" applyAlignment="1">
      <alignment horizontal="center" vertical="center" wrapText="1"/>
    </xf>
    <xf numFmtId="0" fontId="1" fillId="0" borderId="1" xfId="176" applyFont="1" applyFill="1" applyBorder="1" applyAlignment="1">
      <alignment horizontal="center" vertical="center" wrapText="1"/>
    </xf>
    <xf numFmtId="178" fontId="1" fillId="0" borderId="1" xfId="176" applyNumberFormat="1" applyFont="1" applyFill="1" applyBorder="1" applyAlignment="1">
      <alignment horizontal="center" vertical="center" wrapText="1"/>
    </xf>
    <xf numFmtId="49" fontId="1" fillId="0" borderId="1" xfId="84" applyNumberFormat="1" applyFont="1" applyFill="1" applyBorder="1" applyAlignment="1">
      <alignment horizontal="center" vertical="center"/>
    </xf>
    <xf numFmtId="0" fontId="9" fillId="0" borderId="1" xfId="84" applyFont="1" applyFill="1" applyBorder="1" applyAlignment="1">
      <alignment horizontal="left" vertical="center" wrapText="1"/>
    </xf>
    <xf numFmtId="178" fontId="10" fillId="0" borderId="1" xfId="99" applyNumberFormat="1" applyFont="1" applyFill="1" applyBorder="1" applyAlignment="1">
      <alignment horizontal="center" vertical="center" wrapText="1"/>
    </xf>
    <xf numFmtId="178" fontId="0" fillId="0" borderId="0" xfId="99" applyNumberFormat="1" applyFont="1" applyFill="1">
      <alignment vertical="center"/>
    </xf>
    <xf numFmtId="0" fontId="0" fillId="3" borderId="0" xfId="0" applyFont="1" applyFill="1">
      <alignment vertical="center"/>
    </xf>
    <xf numFmtId="0" fontId="0" fillId="2" borderId="0" xfId="0" applyFont="1" applyFill="1">
      <alignment vertical="center"/>
    </xf>
    <xf numFmtId="0" fontId="0" fillId="2" borderId="0" xfId="0" applyFont="1" applyFill="1" applyAlignment="1">
      <alignment vertical="center"/>
    </xf>
    <xf numFmtId="0" fontId="0" fillId="2" borderId="0" xfId="0" applyFont="1" applyFill="1" applyAlignment="1">
      <alignment horizontal="left" vertical="center"/>
    </xf>
    <xf numFmtId="0" fontId="0" fillId="0" borderId="0" xfId="0" applyFont="1" applyFill="1">
      <alignment vertical="center"/>
    </xf>
    <xf numFmtId="0" fontId="1" fillId="2" borderId="1" xfId="174" applyFont="1" applyFill="1" applyBorder="1" applyAlignment="1">
      <alignment horizontal="center" vertical="center" wrapText="1"/>
    </xf>
    <xf numFmtId="0" fontId="1" fillId="2" borderId="1" xfId="176" applyFont="1" applyFill="1" applyBorder="1" applyAlignment="1">
      <alignment horizontal="center" vertical="center" wrapText="1"/>
    </xf>
    <xf numFmtId="178" fontId="1" fillId="2" borderId="1" xfId="176" applyNumberFormat="1" applyFont="1" applyFill="1" applyBorder="1" applyAlignment="1">
      <alignment horizontal="center" vertical="center" wrapText="1"/>
    </xf>
    <xf numFmtId="0" fontId="1" fillId="2" borderId="1" xfId="179" applyFont="1" applyFill="1" applyBorder="1" applyAlignment="1">
      <alignment horizontal="left" vertical="center" wrapText="1"/>
    </xf>
    <xf numFmtId="0" fontId="1" fillId="2" borderId="1" xfId="174" applyFont="1" applyFill="1" applyBorder="1" applyAlignment="1">
      <alignment horizontal="left" vertical="center" wrapText="1"/>
    </xf>
    <xf numFmtId="49" fontId="1" fillId="2" borderId="1" xfId="176" applyNumberFormat="1" applyFont="1" applyFill="1" applyBorder="1" applyAlignment="1">
      <alignment horizontal="center" vertical="center"/>
    </xf>
    <xf numFmtId="0" fontId="1" fillId="2" borderId="1" xfId="176" applyFont="1" applyFill="1" applyBorder="1" applyAlignment="1">
      <alignment vertical="center"/>
    </xf>
    <xf numFmtId="0" fontId="1" fillId="2" borderId="1" xfId="176" applyFont="1" applyFill="1" applyBorder="1" applyAlignment="1">
      <alignment vertical="center" wrapText="1"/>
    </xf>
    <xf numFmtId="0" fontId="1" fillId="2" borderId="1" xfId="176" applyFont="1" applyFill="1" applyBorder="1" applyAlignment="1">
      <alignment horizontal="center" vertical="center"/>
    </xf>
    <xf numFmtId="179" fontId="1" fillId="2" borderId="1" xfId="176" applyNumberFormat="1" applyFont="1" applyFill="1" applyBorder="1" applyAlignment="1">
      <alignment horizontal="center" vertical="center"/>
    </xf>
    <xf numFmtId="0" fontId="1" fillId="2" borderId="1" xfId="176" applyFont="1" applyFill="1" applyBorder="1" applyAlignment="1">
      <alignment horizontal="left" vertical="center" wrapText="1"/>
    </xf>
    <xf numFmtId="0" fontId="5" fillId="2" borderId="1" xfId="0" applyFont="1" applyFill="1" applyBorder="1" applyAlignment="1">
      <alignment horizontal="left" vertical="center" wrapText="1"/>
    </xf>
    <xf numFmtId="2" fontId="1" fillId="2" borderId="1" xfId="176" applyNumberFormat="1" applyFont="1" applyFill="1" applyBorder="1" applyAlignment="1">
      <alignment horizontal="center" vertical="center" wrapText="1"/>
    </xf>
    <xf numFmtId="49" fontId="1" fillId="2" borderId="1" xfId="12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176" applyNumberFormat="1"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2" fontId="1" fillId="2" borderId="1" xfId="174" applyNumberFormat="1" applyFont="1" applyFill="1" applyBorder="1" applyAlignment="1">
      <alignment horizontal="center" vertical="center" wrapText="1"/>
    </xf>
    <xf numFmtId="180" fontId="1" fillId="2" borderId="1" xfId="174" applyNumberFormat="1" applyFont="1" applyFill="1" applyBorder="1" applyAlignment="1">
      <alignment horizontal="center" vertical="center" wrapText="1"/>
    </xf>
    <xf numFmtId="178" fontId="1" fillId="2" borderId="1" xfId="174" applyNumberFormat="1" applyFont="1" applyFill="1" applyBorder="1" applyAlignment="1">
      <alignment horizontal="center" vertical="center" wrapText="1"/>
    </xf>
    <xf numFmtId="0" fontId="1" fillId="2" borderId="1" xfId="174" applyFont="1" applyFill="1" applyBorder="1" applyAlignment="1">
      <alignment horizontal="left" vertical="center"/>
    </xf>
    <xf numFmtId="2" fontId="1" fillId="2" borderId="1" xfId="174" applyNumberFormat="1" applyFont="1" applyFill="1" applyBorder="1" applyAlignment="1">
      <alignment horizontal="center" vertical="center"/>
    </xf>
    <xf numFmtId="0" fontId="1" fillId="2" borderId="1" xfId="12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wrapText="1"/>
    </xf>
    <xf numFmtId="2" fontId="1" fillId="2" borderId="1" xfId="174" applyNumberFormat="1" applyFont="1" applyFill="1" applyBorder="1" applyAlignment="1">
      <alignment horizontal="right" vertical="center"/>
    </xf>
    <xf numFmtId="0" fontId="1" fillId="2" borderId="1" xfId="175" applyFont="1" applyFill="1" applyBorder="1" applyAlignment="1">
      <alignment horizontal="left" vertical="center" wrapText="1"/>
    </xf>
    <xf numFmtId="49" fontId="1" fillId="2" borderId="1" xfId="120" applyNumberFormat="1" applyFont="1" applyFill="1" applyBorder="1" applyAlignment="1" applyProtection="1">
      <alignment horizontal="center" vertical="center"/>
    </xf>
    <xf numFmtId="0" fontId="1" fillId="2" borderId="1" xfId="120" applyNumberFormat="1" applyFont="1" applyFill="1" applyBorder="1" applyAlignment="1" applyProtection="1">
      <alignment horizontal="center" vertical="center"/>
    </xf>
    <xf numFmtId="49" fontId="1" fillId="2" borderId="1" xfId="176" applyNumberFormat="1" applyFont="1" applyFill="1" applyBorder="1" applyAlignment="1">
      <alignment horizontal="center" vertical="center" wrapText="1"/>
    </xf>
    <xf numFmtId="2" fontId="1" fillId="0" borderId="1" xfId="0" applyNumberFormat="1" applyFont="1" applyFill="1" applyBorder="1" applyAlignment="1" applyProtection="1">
      <alignment horizontal="center" vertical="center"/>
    </xf>
    <xf numFmtId="0" fontId="1" fillId="4" borderId="1" xfId="0" applyNumberFormat="1" applyFont="1" applyFill="1" applyBorder="1" applyAlignment="1" applyProtection="1">
      <alignment horizontal="left" vertical="center" wrapText="1"/>
    </xf>
    <xf numFmtId="49" fontId="1" fillId="2" borderId="1" xfId="0" applyNumberFormat="1" applyFont="1" applyFill="1" applyBorder="1" applyAlignment="1">
      <alignment horizontal="center" vertical="center" wrapText="1"/>
    </xf>
    <xf numFmtId="0" fontId="1" fillId="2" borderId="1" xfId="120" applyFont="1" applyFill="1" applyBorder="1" applyAlignment="1">
      <alignment horizontal="justify" vertical="center" wrapText="1"/>
    </xf>
    <xf numFmtId="0" fontId="10" fillId="2" borderId="1" xfId="120" applyFont="1" applyFill="1" applyBorder="1" applyAlignment="1">
      <alignment horizontal="center" vertical="center" wrapText="1"/>
    </xf>
    <xf numFmtId="178" fontId="1" fillId="2" borderId="1" xfId="120" applyNumberFormat="1" applyFont="1" applyFill="1" applyBorder="1" applyAlignment="1">
      <alignment horizontal="left" vertical="center" wrapText="1"/>
    </xf>
    <xf numFmtId="0" fontId="1" fillId="2" borderId="1" xfId="120" applyFont="1" applyFill="1" applyBorder="1" applyAlignment="1">
      <alignment horizontal="center" vertical="center" wrapText="1"/>
    </xf>
    <xf numFmtId="0" fontId="1" fillId="2" borderId="1" xfId="120" applyFont="1" applyFill="1" applyBorder="1" applyAlignment="1">
      <alignment vertical="center" wrapText="1"/>
    </xf>
    <xf numFmtId="0" fontId="1" fillId="0" borderId="1" xfId="0" applyNumberFormat="1" applyFont="1" applyFill="1" applyBorder="1" applyAlignment="1" applyProtection="1">
      <alignment horizontal="left" vertical="top" wrapText="1"/>
    </xf>
    <xf numFmtId="180" fontId="1" fillId="2" borderId="1" xfId="0" applyNumberFormat="1" applyFont="1" applyFill="1" applyBorder="1" applyAlignment="1">
      <alignment horizontal="center" vertical="center"/>
    </xf>
    <xf numFmtId="0" fontId="1" fillId="2" borderId="1" xfId="120" applyFont="1" applyFill="1" applyBorder="1" applyAlignment="1">
      <alignment horizontal="left" vertical="center" wrapText="1"/>
    </xf>
    <xf numFmtId="181" fontId="1" fillId="2" borderId="1" xfId="174" applyNumberFormat="1" applyFont="1" applyFill="1" applyBorder="1" applyAlignment="1">
      <alignment horizontal="center" vertical="center"/>
    </xf>
    <xf numFmtId="180" fontId="1" fillId="2" borderId="1" xfId="174" applyNumberFormat="1" applyFont="1" applyFill="1" applyBorder="1" applyAlignment="1">
      <alignment horizontal="center" vertical="center"/>
    </xf>
    <xf numFmtId="49"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vertical="center" wrapText="1"/>
    </xf>
    <xf numFmtId="0" fontId="1" fillId="2" borderId="1" xfId="0" applyNumberFormat="1" applyFont="1" applyFill="1" applyBorder="1" applyAlignment="1" applyProtection="1">
      <alignment horizontal="center" vertical="center" wrapText="1"/>
    </xf>
    <xf numFmtId="179" fontId="1" fillId="2" borderId="1" xfId="0" applyNumberFormat="1" applyFont="1" applyFill="1" applyBorder="1" applyAlignment="1" applyProtection="1">
      <alignment horizontal="center" vertical="center" wrapText="1"/>
    </xf>
    <xf numFmtId="180" fontId="2" fillId="2" borderId="1" xfId="0" applyNumberFormat="1" applyFont="1" applyFill="1" applyBorder="1" applyAlignment="1" applyProtection="1">
      <alignment horizontal="center" vertical="center" wrapText="1"/>
    </xf>
    <xf numFmtId="178" fontId="8" fillId="2" borderId="1" xfId="99" applyNumberFormat="1" applyFont="1" applyFill="1" applyBorder="1" applyAlignment="1">
      <alignment horizontal="center" vertical="center" wrapText="1"/>
    </xf>
    <xf numFmtId="0" fontId="1" fillId="2" borderId="1" xfId="0" applyNumberFormat="1" applyFont="1" applyFill="1" applyBorder="1" applyAlignment="1" applyProtection="1">
      <alignment horizontal="left" vertical="center" wrapText="1"/>
    </xf>
    <xf numFmtId="0" fontId="1" fillId="2" borderId="0" xfId="99" applyFont="1" applyFill="1">
      <alignment vertical="center"/>
    </xf>
    <xf numFmtId="49" fontId="1" fillId="2" borderId="1" xfId="0" applyNumberFormat="1" applyFont="1" applyFill="1" applyBorder="1" applyAlignment="1">
      <alignment horizontal="center" vertical="center"/>
    </xf>
    <xf numFmtId="0" fontId="1" fillId="4" borderId="1" xfId="0" applyNumberFormat="1" applyFont="1" applyFill="1" applyBorder="1" applyAlignment="1" applyProtection="1">
      <alignment vertical="center" wrapText="1"/>
    </xf>
    <xf numFmtId="0" fontId="9" fillId="2" borderId="1" xfId="0" applyNumberFormat="1" applyFont="1" applyFill="1" applyBorder="1" applyAlignment="1" applyProtection="1">
      <alignment vertical="center" wrapText="1"/>
    </xf>
    <xf numFmtId="0" fontId="1" fillId="2" borderId="1" xfId="0" applyNumberFormat="1" applyFont="1" applyFill="1" applyBorder="1" applyAlignment="1" applyProtection="1">
      <alignment vertical="center" wrapText="1"/>
    </xf>
    <xf numFmtId="49" fontId="1" fillId="2" borderId="1" xfId="0" applyNumberFormat="1" applyFont="1" applyFill="1" applyBorder="1" applyAlignment="1">
      <alignment horizontal="left" vertical="center" wrapText="1"/>
    </xf>
    <xf numFmtId="182" fontId="8" fillId="2" borderId="1" xfId="0" applyNumberFormat="1" applyFont="1" applyFill="1" applyBorder="1" applyAlignment="1">
      <alignment horizontal="center" vertical="center" wrapText="1"/>
    </xf>
    <xf numFmtId="0" fontId="5" fillId="2" borderId="1" xfId="157" applyNumberFormat="1" applyFont="1" applyFill="1" applyBorder="1" applyAlignment="1">
      <alignment horizontal="center" vertical="center" wrapText="1"/>
    </xf>
    <xf numFmtId="0" fontId="5" fillId="2" borderId="1" xfId="157" applyFont="1" applyFill="1" applyBorder="1" applyAlignment="1">
      <alignment horizontal="center" vertical="center" wrapText="1"/>
    </xf>
    <xf numFmtId="178" fontId="1" fillId="2" borderId="1" xfId="174" applyNumberFormat="1" applyFont="1" applyFill="1" applyBorder="1" applyAlignment="1">
      <alignment horizontal="center" vertical="center"/>
    </xf>
    <xf numFmtId="178" fontId="9" fillId="2" borderId="0" xfId="0" applyNumberFormat="1" applyFont="1" applyFill="1">
      <alignment vertical="center"/>
    </xf>
    <xf numFmtId="0" fontId="1" fillId="0" borderId="0" xfId="80" applyFont="1" applyFill="1">
      <alignment vertical="center"/>
    </xf>
    <xf numFmtId="0" fontId="0" fillId="0" borderId="0" xfId="80" applyFill="1" applyAlignment="1"/>
    <xf numFmtId="49" fontId="12" fillId="2" borderId="0" xfId="141" applyNumberFormat="1" applyFont="1" applyFill="1" applyAlignment="1">
      <alignment horizontal="center" vertical="center" wrapText="1"/>
    </xf>
    <xf numFmtId="0" fontId="12" fillId="2" borderId="0" xfId="141" applyFont="1" applyFill="1" applyAlignment="1">
      <alignment horizontal="left" vertical="center" wrapText="1"/>
    </xf>
    <xf numFmtId="0" fontId="12" fillId="2" borderId="0" xfId="141" applyFont="1" applyFill="1" applyAlignment="1">
      <alignment horizontal="center" vertical="center" wrapText="1"/>
    </xf>
    <xf numFmtId="183" fontId="12" fillId="2" borderId="0" xfId="141" applyNumberFormat="1" applyFont="1" applyFill="1" applyAlignment="1">
      <alignment horizontal="center" vertical="center" wrapText="1"/>
    </xf>
    <xf numFmtId="178" fontId="12" fillId="2" borderId="0" xfId="141" applyNumberFormat="1" applyFont="1" applyFill="1" applyAlignment="1">
      <alignment horizontal="center" vertical="center" wrapText="1"/>
    </xf>
    <xf numFmtId="0" fontId="0" fillId="0" borderId="0" xfId="141" applyFont="1" applyFill="1" applyAlignment="1">
      <alignment vertical="center"/>
    </xf>
    <xf numFmtId="0" fontId="0" fillId="0" borderId="0" xfId="141" applyFont="1" applyFill="1" applyAlignment="1">
      <alignment horizontal="center" vertical="center"/>
    </xf>
    <xf numFmtId="49" fontId="5" fillId="2" borderId="1" xfId="141" applyNumberFormat="1" applyFont="1" applyFill="1" applyBorder="1" applyAlignment="1">
      <alignment horizontal="center" vertical="center" wrapText="1"/>
    </xf>
    <xf numFmtId="0" fontId="5" fillId="2" borderId="1" xfId="141" applyFont="1" applyFill="1" applyBorder="1" applyAlignment="1">
      <alignment horizontal="center" vertical="center" wrapText="1"/>
    </xf>
    <xf numFmtId="183" fontId="5" fillId="2" borderId="1" xfId="141" applyNumberFormat="1" applyFont="1" applyFill="1" applyBorder="1" applyAlignment="1">
      <alignment horizontal="center" vertical="center" wrapText="1"/>
    </xf>
    <xf numFmtId="178" fontId="5" fillId="2" borderId="1" xfId="141" applyNumberFormat="1" applyFont="1" applyFill="1" applyBorder="1" applyAlignment="1">
      <alignment horizontal="center" vertical="center" wrapText="1"/>
    </xf>
    <xf numFmtId="0" fontId="13" fillId="0" borderId="0" xfId="141" applyFont="1" applyFill="1" applyAlignment="1">
      <alignment vertical="center"/>
    </xf>
    <xf numFmtId="0" fontId="5" fillId="2" borderId="1" xfId="141" applyFont="1" applyFill="1" applyBorder="1" applyAlignment="1">
      <alignment horizontal="left" vertical="center" wrapText="1"/>
    </xf>
    <xf numFmtId="0" fontId="1" fillId="2" borderId="1" xfId="80" applyFont="1" applyFill="1" applyBorder="1" applyAlignment="1">
      <alignment horizontal="center" vertical="center" wrapText="1"/>
    </xf>
    <xf numFmtId="177" fontId="5" fillId="2" borderId="1" xfId="141" applyNumberFormat="1" applyFont="1" applyFill="1" applyBorder="1" applyAlignment="1">
      <alignment horizontal="center" vertical="center" wrapText="1"/>
    </xf>
    <xf numFmtId="0" fontId="1" fillId="2" borderId="1" xfId="0" applyNumberFormat="1" applyFont="1" applyFill="1" applyBorder="1" applyAlignment="1" applyProtection="1">
      <alignment horizontal="left" vertical="top" wrapText="1"/>
    </xf>
    <xf numFmtId="0" fontId="5" fillId="2" borderId="1" xfId="141" applyNumberFormat="1" applyFont="1" applyFill="1" applyBorder="1" applyAlignment="1">
      <alignment horizontal="center" vertical="center" wrapText="1"/>
    </xf>
    <xf numFmtId="178" fontId="5" fillId="2" borderId="1" xfId="80" applyNumberFormat="1" applyFont="1" applyFill="1" applyBorder="1" applyAlignment="1">
      <alignment horizontal="center" vertical="center" wrapText="1"/>
    </xf>
    <xf numFmtId="0" fontId="1" fillId="0" borderId="0" xfId="80" applyFont="1" applyFill="1" applyAlignment="1">
      <alignment vertical="center"/>
    </xf>
    <xf numFmtId="2" fontId="1" fillId="2" borderId="1" xfId="80" applyNumberFormat="1" applyFont="1" applyFill="1" applyBorder="1" applyAlignment="1">
      <alignment horizontal="center" vertical="center" wrapText="1"/>
    </xf>
    <xf numFmtId="0" fontId="5" fillId="2" borderId="1" xfId="80" applyFont="1" applyFill="1" applyBorder="1" applyAlignment="1">
      <alignment horizontal="left" vertical="center" wrapText="1"/>
    </xf>
    <xf numFmtId="0" fontId="5" fillId="2" borderId="1" xfId="80" applyFont="1" applyFill="1" applyBorder="1" applyAlignment="1">
      <alignment horizontal="center" vertical="center" wrapText="1"/>
    </xf>
    <xf numFmtId="2" fontId="8" fillId="2" borderId="1" xfId="80" applyNumberFormat="1" applyFont="1" applyFill="1" applyBorder="1" applyAlignment="1" applyProtection="1">
      <alignment horizontal="center" vertical="center" wrapText="1"/>
    </xf>
    <xf numFmtId="178" fontId="5" fillId="2" borderId="1" xfId="157" applyNumberFormat="1" applyFont="1" applyFill="1" applyBorder="1" applyAlignment="1">
      <alignment horizontal="center" vertical="center" wrapText="1"/>
    </xf>
    <xf numFmtId="179" fontId="2" fillId="0" borderId="0" xfId="80" applyNumberFormat="1" applyFont="1" applyFill="1" applyAlignment="1">
      <alignment vertical="center" wrapText="1"/>
    </xf>
    <xf numFmtId="10" fontId="12" fillId="2" borderId="0" xfId="68" applyNumberFormat="1" applyFont="1" applyFill="1">
      <alignment vertical="center"/>
    </xf>
    <xf numFmtId="0" fontId="1" fillId="0" borderId="0" xfId="99" applyFont="1" applyFill="1" applyAlignment="1">
      <alignment horizontal="left" vertical="center"/>
    </xf>
    <xf numFmtId="178" fontId="1" fillId="0" borderId="0" xfId="99" applyNumberFormat="1" applyFont="1" applyFill="1" applyAlignment="1">
      <alignment horizontal="left" vertical="center"/>
    </xf>
    <xf numFmtId="0" fontId="2" fillId="0" borderId="0" xfId="80" applyFont="1" applyFill="1" applyAlignment="1">
      <alignment vertical="center" wrapText="1"/>
    </xf>
    <xf numFmtId="0" fontId="2" fillId="0" borderId="0" xfId="80" applyFont="1" applyFill="1" applyAlignment="1">
      <alignment horizontal="center" vertical="center" wrapText="1"/>
    </xf>
    <xf numFmtId="0" fontId="1" fillId="0" borderId="0" xfId="102" applyFont="1" applyFill="1" applyAlignment="1">
      <alignment horizontal="left" vertical="center"/>
    </xf>
    <xf numFmtId="0" fontId="0" fillId="0" borderId="0" xfId="120" applyFont="1" applyFill="1">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178" fontId="1" fillId="0" borderId="0" xfId="0" applyNumberFormat="1" applyFont="1" applyFill="1">
      <alignment vertical="center"/>
    </xf>
    <xf numFmtId="0" fontId="1" fillId="0" borderId="0" xfId="0" applyFont="1" applyFill="1" applyAlignment="1">
      <alignment horizontal="left" vertical="center"/>
    </xf>
    <xf numFmtId="0" fontId="1" fillId="0" borderId="1" xfId="175" applyFont="1" applyFill="1" applyBorder="1" applyAlignment="1">
      <alignment horizontal="center" vertical="center" wrapText="1"/>
    </xf>
    <xf numFmtId="0" fontId="1" fillId="0" borderId="1" xfId="175" applyFont="1" applyFill="1" applyBorder="1" applyAlignment="1">
      <alignment vertical="center" wrapText="1"/>
    </xf>
    <xf numFmtId="0" fontId="1" fillId="0" borderId="1" xfId="175" applyFont="1" applyFill="1" applyBorder="1" applyAlignment="1">
      <alignment horizontal="center" vertical="center"/>
    </xf>
    <xf numFmtId="49" fontId="1" fillId="0" borderId="1" xfId="176" applyNumberFormat="1" applyFont="1" applyFill="1" applyBorder="1" applyAlignment="1">
      <alignment horizontal="center" vertical="center"/>
    </xf>
    <xf numFmtId="0" fontId="1" fillId="0" borderId="1" xfId="176" applyFont="1" applyFill="1" applyBorder="1" applyAlignment="1">
      <alignment vertical="center"/>
    </xf>
    <xf numFmtId="0" fontId="1" fillId="0" borderId="1" xfId="176" applyFont="1" applyFill="1" applyBorder="1" applyAlignment="1">
      <alignment horizontal="center" vertical="center"/>
    </xf>
    <xf numFmtId="2" fontId="1" fillId="0" borderId="1" xfId="176" applyNumberFormat="1" applyFont="1" applyFill="1" applyBorder="1" applyAlignment="1">
      <alignment horizontal="center" vertical="center"/>
    </xf>
    <xf numFmtId="0" fontId="1" fillId="0" borderId="1" xfId="176" applyFont="1" applyFill="1" applyBorder="1" applyAlignment="1">
      <alignment horizontal="left" vertical="center" wrapText="1"/>
    </xf>
    <xf numFmtId="179" fontId="1" fillId="0" borderId="1" xfId="176" applyNumberFormat="1" applyFont="1" applyFill="1" applyBorder="1" applyAlignment="1">
      <alignment horizontal="center" vertical="center"/>
    </xf>
    <xf numFmtId="2" fontId="1" fillId="0" borderId="1" xfId="176" applyNumberFormat="1" applyFont="1" applyFill="1" applyBorder="1" applyAlignment="1">
      <alignment horizontal="center" vertical="center" wrapText="1"/>
    </xf>
    <xf numFmtId="2" fontId="1" fillId="0" borderId="0" xfId="99" applyNumberFormat="1" applyFont="1" applyFill="1">
      <alignment vertical="center"/>
    </xf>
    <xf numFmtId="178" fontId="1" fillId="0" borderId="1" xfId="0" applyNumberFormat="1" applyFont="1" applyFill="1" applyBorder="1" applyAlignment="1">
      <alignment horizontal="center" vertical="center"/>
    </xf>
    <xf numFmtId="1" fontId="1" fillId="0" borderId="1" xfId="176" applyNumberFormat="1" applyFont="1" applyFill="1" applyBorder="1" applyAlignment="1">
      <alignment horizontal="left" vertical="center"/>
    </xf>
    <xf numFmtId="0" fontId="1" fillId="0" borderId="0" xfId="0" applyFont="1" applyFill="1" applyAlignment="1">
      <alignment vertical="center" wrapText="1"/>
    </xf>
    <xf numFmtId="178" fontId="0" fillId="0" borderId="0" xfId="0" applyNumberFormat="1" applyFont="1" applyFill="1">
      <alignment vertical="center"/>
    </xf>
    <xf numFmtId="0" fontId="0" fillId="0" borderId="3" xfId="174" applyFont="1" applyFill="1" applyBorder="1" applyAlignment="1">
      <alignment horizontal="center" vertical="center"/>
    </xf>
    <xf numFmtId="178" fontId="1" fillId="0" borderId="1" xfId="17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 xfId="179" applyNumberFormat="1" applyFont="1" applyFill="1" applyBorder="1" applyAlignment="1">
      <alignment horizontal="center" vertical="center"/>
    </xf>
    <xf numFmtId="0" fontId="1" fillId="0" borderId="4" xfId="179" applyFont="1" applyFill="1" applyBorder="1" applyAlignment="1">
      <alignment horizontal="center" vertical="center"/>
    </xf>
    <xf numFmtId="178" fontId="1" fillId="0" borderId="4" xfId="179" applyNumberFormat="1" applyFont="1" applyFill="1" applyBorder="1" applyAlignment="1">
      <alignment horizontal="center" vertical="center"/>
    </xf>
    <xf numFmtId="184" fontId="1" fillId="0" borderId="1" xfId="0" applyNumberFormat="1" applyFont="1" applyFill="1" applyBorder="1" applyAlignment="1">
      <alignment horizontal="center" vertical="center"/>
    </xf>
    <xf numFmtId="184" fontId="1" fillId="0" borderId="1" xfId="179" applyNumberFormat="1" applyFont="1" applyFill="1" applyBorder="1" applyAlignment="1">
      <alignment horizontal="center" vertical="center"/>
    </xf>
    <xf numFmtId="49" fontId="1" fillId="0" borderId="1" xfId="12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8" fontId="1" fillId="0" borderId="1" xfId="179" applyNumberFormat="1" applyFont="1" applyFill="1" applyBorder="1" applyAlignment="1">
      <alignment horizontal="center" vertical="center"/>
    </xf>
    <xf numFmtId="0" fontId="1"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1" fontId="7" fillId="0" borderId="1" xfId="0" applyNumberFormat="1" applyFont="1" applyFill="1" applyBorder="1" applyAlignment="1" applyProtection="1">
      <alignment horizontal="center" vertical="center"/>
    </xf>
    <xf numFmtId="184" fontId="7" fillId="0" borderId="1" xfId="0" applyNumberFormat="1" applyFont="1" applyFill="1" applyBorder="1" applyAlignment="1" applyProtection="1">
      <alignment horizontal="center" vertical="center"/>
    </xf>
    <xf numFmtId="0" fontId="1" fillId="0" borderId="1" xfId="179" applyNumberFormat="1" applyFont="1" applyFill="1" applyBorder="1" applyAlignment="1">
      <alignment horizontal="center" vertical="center"/>
    </xf>
    <xf numFmtId="0" fontId="1" fillId="2" borderId="1" xfId="0" applyFont="1" applyFill="1" applyBorder="1" applyAlignment="1">
      <alignment horizontal="center" vertical="center" wrapText="1"/>
    </xf>
    <xf numFmtId="178" fontId="1" fillId="2" borderId="1" xfId="179" applyNumberFormat="1" applyFont="1" applyFill="1" applyBorder="1" applyAlignment="1">
      <alignment horizontal="center" vertical="center"/>
    </xf>
    <xf numFmtId="184" fontId="1" fillId="2" borderId="1" xfId="179" applyNumberFormat="1" applyFont="1" applyFill="1" applyBorder="1" applyAlignment="1">
      <alignment horizontal="center" vertical="center"/>
    </xf>
    <xf numFmtId="0" fontId="1" fillId="0" borderId="1" xfId="84" applyFont="1" applyFill="1" applyBorder="1" applyAlignment="1">
      <alignment horizontal="center" vertical="center" wrapText="1"/>
    </xf>
    <xf numFmtId="0" fontId="1" fillId="0" borderId="1" xfId="84" applyFont="1" applyFill="1" applyBorder="1" applyAlignment="1">
      <alignment horizontal="left" vertical="center" wrapText="1"/>
    </xf>
    <xf numFmtId="1" fontId="1" fillId="0" borderId="1" xfId="179" applyNumberFormat="1" applyFont="1" applyFill="1" applyBorder="1" applyAlignment="1">
      <alignment horizontal="center" vertical="center"/>
    </xf>
    <xf numFmtId="1" fontId="1" fillId="0" borderId="1" xfId="179" applyNumberFormat="1" applyFont="1" applyFill="1" applyBorder="1" applyAlignment="1">
      <alignment horizontal="center" vertical="center" wrapText="1"/>
    </xf>
    <xf numFmtId="0" fontId="1" fillId="0" borderId="1" xfId="179" applyFont="1" applyFill="1" applyBorder="1" applyAlignment="1">
      <alignment vertical="center" wrapText="1"/>
    </xf>
    <xf numFmtId="0" fontId="0" fillId="0" borderId="0" xfId="0" applyAlignment="1">
      <alignment vertical="center" wrapText="1"/>
    </xf>
    <xf numFmtId="0" fontId="14" fillId="0" borderId="0" xfId="173" applyFont="1" applyBorder="1" applyAlignment="1">
      <alignment horizontal="center" vertical="center"/>
    </xf>
    <xf numFmtId="0" fontId="1" fillId="0" borderId="0" xfId="173" applyFont="1" applyBorder="1" applyAlignment="1">
      <alignment horizontal="left" vertical="center"/>
    </xf>
    <xf numFmtId="0" fontId="1" fillId="0" borderId="1" xfId="173" applyFont="1" applyBorder="1" applyAlignment="1">
      <alignment horizontal="center" vertical="center" wrapText="1"/>
    </xf>
    <xf numFmtId="1" fontId="1" fillId="0" borderId="1" xfId="173" applyNumberFormat="1" applyFont="1" applyBorder="1" applyAlignment="1">
      <alignment horizontal="center" vertical="center" wrapText="1"/>
    </xf>
    <xf numFmtId="0" fontId="0" fillId="0" borderId="0" xfId="0" applyFont="1" applyAlignment="1">
      <alignment vertical="center" wrapText="1"/>
    </xf>
    <xf numFmtId="0" fontId="1" fillId="0" borderId="1" xfId="0" applyFont="1" applyBorder="1" applyAlignment="1">
      <alignment horizontal="center" vertical="center"/>
    </xf>
    <xf numFmtId="178" fontId="1" fillId="0" borderId="1" xfId="0" applyNumberFormat="1" applyFont="1" applyBorder="1" applyAlignment="1">
      <alignment horizontal="center" vertical="center"/>
    </xf>
    <xf numFmtId="1" fontId="0" fillId="0" borderId="0" xfId="0" applyNumberFormat="1" applyAlignment="1">
      <alignment vertical="center" wrapText="1"/>
    </xf>
    <xf numFmtId="0" fontId="1" fillId="0" borderId="5" xfId="173" applyFont="1" applyBorder="1" applyAlignment="1">
      <alignment horizontal="center" vertical="center"/>
    </xf>
    <xf numFmtId="0" fontId="1" fillId="0" borderId="6" xfId="173" applyFont="1" applyBorder="1" applyAlignment="1">
      <alignment horizontal="center" vertical="center"/>
    </xf>
    <xf numFmtId="0" fontId="1" fillId="0" borderId="0" xfId="0" applyNumberFormat="1" applyFont="1" applyFill="1" applyBorder="1" applyAlignment="1" applyProtection="1">
      <alignment vertical="center"/>
    </xf>
    <xf numFmtId="0" fontId="0" fillId="0" borderId="0" xfId="0" applyAlignment="1">
      <alignment horizontal="left" vertical="center"/>
    </xf>
    <xf numFmtId="0" fontId="1" fillId="0" borderId="0" xfId="0" applyNumberFormat="1" applyFont="1" applyFill="1" applyBorder="1" applyAlignment="1" applyProtection="1">
      <alignment horizontal="center" vertical="center"/>
    </xf>
    <xf numFmtId="10" fontId="0" fillId="0" borderId="0" xfId="3" applyNumberFormat="1" applyFont="1">
      <alignment vertical="center"/>
    </xf>
    <xf numFmtId="1" fontId="0" fillId="0" borderId="0" xfId="0" applyNumberFormat="1" applyAlignment="1">
      <alignment horizontal="left" vertical="center"/>
    </xf>
    <xf numFmtId="10" fontId="0" fillId="0" borderId="0" xfId="3" applyNumberFormat="1" applyFont="1" applyAlignment="1">
      <alignment horizontal="left" vertical="center"/>
    </xf>
  </cellXfs>
  <cellStyles count="20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百分比 2" xfId="67"/>
    <cellStyle name="百分比 3" xfId="68"/>
    <cellStyle name="标题 1 2" xfId="69"/>
    <cellStyle name="标题 1 2 2" xfId="70"/>
    <cellStyle name="标题 2 2" xfId="71"/>
    <cellStyle name="标题 3 2" xfId="72"/>
    <cellStyle name="标题 3 2 2" xfId="73"/>
    <cellStyle name="标题 4 2" xfId="74"/>
    <cellStyle name="标题 4 2 2" xfId="75"/>
    <cellStyle name="标题 5" xfId="76"/>
    <cellStyle name="标题 5 2" xfId="77"/>
    <cellStyle name="差 2" xfId="78"/>
    <cellStyle name="差_交设" xfId="79"/>
    <cellStyle name="常规 10" xfId="80"/>
    <cellStyle name="常规 10 2" xfId="81"/>
    <cellStyle name="常规 10 3" xfId="82"/>
    <cellStyle name="常规 10 4" xfId="83"/>
    <cellStyle name="常规 11" xfId="84"/>
    <cellStyle name="常规 11 2" xfId="85"/>
    <cellStyle name="常规 11 2 2" xfId="86"/>
    <cellStyle name="常规 11 2 2 2" xfId="87"/>
    <cellStyle name="常规 11 2 2_交设" xfId="88"/>
    <cellStyle name="常规 11 2_交设" xfId="89"/>
    <cellStyle name="常规 11 3" xfId="90"/>
    <cellStyle name="常规 11 3 2" xfId="91"/>
    <cellStyle name="常规 11 3_交设" xfId="92"/>
    <cellStyle name="常规 11 4" xfId="93"/>
    <cellStyle name="常规 11_交设" xfId="94"/>
    <cellStyle name="常规 12" xfId="95"/>
    <cellStyle name="常规 12 2" xfId="96"/>
    <cellStyle name="常规 12 5" xfId="97"/>
    <cellStyle name="常规 12_交设" xfId="98"/>
    <cellStyle name="常规 13" xfId="99"/>
    <cellStyle name="常规 13 2" xfId="100"/>
    <cellStyle name="常规 13 2 2" xfId="101"/>
    <cellStyle name="常规 13 3" xfId="102"/>
    <cellStyle name="常规 13 3 2" xfId="103"/>
    <cellStyle name="常规 13 4" xfId="104"/>
    <cellStyle name="常规 13 4 2" xfId="105"/>
    <cellStyle name="常规 14" xfId="106"/>
    <cellStyle name="常规 14 2" xfId="107"/>
    <cellStyle name="常规 15" xfId="108"/>
    <cellStyle name="常规 15 2" xfId="109"/>
    <cellStyle name="常规 16" xfId="110"/>
    <cellStyle name="常规 17" xfId="111"/>
    <cellStyle name="常规 18" xfId="112"/>
    <cellStyle name="常规 19" xfId="113"/>
    <cellStyle name="常规 19 2" xfId="114"/>
    <cellStyle name="常规 2" xfId="115"/>
    <cellStyle name="常规 2 2" xfId="116"/>
    <cellStyle name="常规 2 2 2" xfId="117"/>
    <cellStyle name="常规 2 20" xfId="118"/>
    <cellStyle name="常规 2 20 2" xfId="119"/>
    <cellStyle name="常规 2 3" xfId="120"/>
    <cellStyle name="常规 2 3 2" xfId="121"/>
    <cellStyle name="常规 2 3 3" xfId="122"/>
    <cellStyle name="常规 2 3 4" xfId="123"/>
    <cellStyle name="常规 2 4" xfId="124"/>
    <cellStyle name="常规 2 4 2" xfId="125"/>
    <cellStyle name="常规 2 5" xfId="126"/>
    <cellStyle name="常规 2_2012年审核海滨大道二期工程三大系统施工项目结算审核12.10.30" xfId="127"/>
    <cellStyle name="常规 20" xfId="128"/>
    <cellStyle name="常规 21" xfId="129"/>
    <cellStyle name="常规 22" xfId="130"/>
    <cellStyle name="常规 23" xfId="131"/>
    <cellStyle name="常规 24" xfId="132"/>
    <cellStyle name="常规 25" xfId="133"/>
    <cellStyle name="常规 26" xfId="134"/>
    <cellStyle name="常规 27" xfId="135"/>
    <cellStyle name="常规 28" xfId="136"/>
    <cellStyle name="常规 29" xfId="137"/>
    <cellStyle name="常规 3" xfId="138"/>
    <cellStyle name="常规 3 2" xfId="139"/>
    <cellStyle name="常规 3 2 2" xfId="140"/>
    <cellStyle name="常规 3 2 2 2" xfId="141"/>
    <cellStyle name="常规 3 2 3" xfId="142"/>
    <cellStyle name="常规 3 3" xfId="143"/>
    <cellStyle name="常规 3 4" xfId="144"/>
    <cellStyle name="常规 3 5" xfId="145"/>
    <cellStyle name="常规 3_交设" xfId="146"/>
    <cellStyle name="常规 30" xfId="147"/>
    <cellStyle name="常规 31" xfId="148"/>
    <cellStyle name="常规 32" xfId="149"/>
    <cellStyle name="常规 33" xfId="150"/>
    <cellStyle name="常规 34" xfId="151"/>
    <cellStyle name="常规 35" xfId="152"/>
    <cellStyle name="常规 36" xfId="153"/>
    <cellStyle name="常规 37" xfId="154"/>
    <cellStyle name="常规 38" xfId="155"/>
    <cellStyle name="常规 4" xfId="156"/>
    <cellStyle name="常规 4 2" xfId="157"/>
    <cellStyle name="常规 4 3" xfId="158"/>
    <cellStyle name="常规 4 4" xfId="159"/>
    <cellStyle name="常规 5" xfId="160"/>
    <cellStyle name="常规 5 2" xfId="161"/>
    <cellStyle name="常规 5_600章" xfId="162"/>
    <cellStyle name="常规 6" xfId="163"/>
    <cellStyle name="常规 6 2" xfId="164"/>
    <cellStyle name="常规 6_1212-6.30津港高速（16标段）工程量清单-广正-HC" xfId="165"/>
    <cellStyle name="常规 63" xfId="166"/>
    <cellStyle name="常规 7" xfId="167"/>
    <cellStyle name="常规 7 2" xfId="168"/>
    <cellStyle name="常规 8" xfId="169"/>
    <cellStyle name="常规 9" xfId="170"/>
    <cellStyle name="常规 9 2" xfId="171"/>
    <cellStyle name="常规 9_交设" xfId="172"/>
    <cellStyle name="常规_Sheet1" xfId="173"/>
    <cellStyle name="常规_Sheet2" xfId="174"/>
    <cellStyle name="常规_Sheet3" xfId="175"/>
    <cellStyle name="常规_Sheet4" xfId="176"/>
    <cellStyle name="常规_Sheet4 2" xfId="177"/>
    <cellStyle name="常规_Sheet4 3" xfId="178"/>
    <cellStyle name="常规_Sheet7" xfId="179"/>
    <cellStyle name="常规_Sheet7 2" xfId="180"/>
    <cellStyle name="好 2" xfId="181"/>
    <cellStyle name="汇总 2" xfId="182"/>
    <cellStyle name="计算 2" xfId="183"/>
    <cellStyle name="检查单元格 2" xfId="184"/>
    <cellStyle name="解释性文本 2" xfId="185"/>
    <cellStyle name="警告文本 2" xfId="186"/>
    <cellStyle name="链接单元格 2" xfId="187"/>
    <cellStyle name="千位分隔 2" xfId="188"/>
    <cellStyle name="强调文字颜色 1 2" xfId="189"/>
    <cellStyle name="强调文字颜色 2 2" xfId="190"/>
    <cellStyle name="强调文字颜色 3 2" xfId="191"/>
    <cellStyle name="强调文字颜色 4 2" xfId="192"/>
    <cellStyle name="强调文字颜色 5 2" xfId="193"/>
    <cellStyle name="强调文字颜色 6 2" xfId="194"/>
    <cellStyle name="适中 2" xfId="195"/>
    <cellStyle name="输出 2" xfId="196"/>
    <cellStyle name="输入 2" xfId="197"/>
    <cellStyle name="注释 2" xfId="198"/>
    <cellStyle name="注释 2 18 2" xfId="199"/>
  </cellStyles>
  <tableStyles count="0" defaultTableStyle="TableStyleMedium9" defaultPivotStyle="PivotStyleLight16"/>
  <colors>
    <mruColors>
      <color rgb="00222222"/>
      <color rgb="00800080"/>
      <color rgb="00F2F2F2"/>
      <color rgb="00CCC0DA"/>
      <color rgb="00FFFFFF"/>
      <color rgb="007030A0"/>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20"/>
  <sheetViews>
    <sheetView showZeros="0" view="pageBreakPreview" zoomScale="98" zoomScaleNormal="100" topLeftCell="A4" workbookViewId="0">
      <selection activeCell="D12" sqref="D12"/>
    </sheetView>
  </sheetViews>
  <sheetFormatPr defaultColWidth="8.75409836065574" defaultRowHeight="15.4" outlineLevelCol="5"/>
  <cols>
    <col min="1" max="1" width="12.6229508196721" customWidth="1"/>
    <col min="2" max="2" width="16.6229508196721" customWidth="1"/>
    <col min="3" max="3" width="22" customWidth="1"/>
    <col min="4" max="4" width="28.8770491803279" customWidth="1"/>
    <col min="5" max="6" width="12.6229508196721" style="224" customWidth="1"/>
  </cols>
  <sheetData>
    <row r="1" ht="36" customHeight="1" spans="1:4">
      <c r="A1" s="225" t="s">
        <v>0</v>
      </c>
      <c r="B1" s="225"/>
      <c r="C1" s="225"/>
      <c r="D1" s="225"/>
    </row>
    <row r="2" ht="33" customHeight="1" spans="1:4">
      <c r="A2" s="226" t="s">
        <v>1</v>
      </c>
      <c r="B2" s="226"/>
      <c r="C2" s="226"/>
      <c r="D2" s="226"/>
    </row>
    <row r="3" ht="33" customHeight="1" spans="1:4">
      <c r="A3" s="227" t="s">
        <v>2</v>
      </c>
      <c r="B3" s="227" t="s">
        <v>3</v>
      </c>
      <c r="C3" s="227" t="s">
        <v>4</v>
      </c>
      <c r="D3" s="227" t="s">
        <v>5</v>
      </c>
    </row>
    <row r="4" ht="33" customHeight="1" spans="1:4">
      <c r="A4" s="227">
        <v>1</v>
      </c>
      <c r="B4" s="227">
        <v>100</v>
      </c>
      <c r="C4" s="227" t="s">
        <v>6</v>
      </c>
      <c r="D4" s="228">
        <f>'100章'!F26</f>
        <v>559</v>
      </c>
    </row>
    <row r="5" ht="33" customHeight="1" spans="1:5">
      <c r="A5" s="227">
        <v>2</v>
      </c>
      <c r="B5" s="227">
        <v>200</v>
      </c>
      <c r="C5" s="227" t="s">
        <v>7</v>
      </c>
      <c r="D5" s="228">
        <f>'200章'!F7</f>
        <v>0</v>
      </c>
      <c r="E5" s="229"/>
    </row>
    <row r="6" ht="33" customHeight="1" spans="1:5">
      <c r="A6" s="227">
        <v>3</v>
      </c>
      <c r="B6" s="227">
        <v>300</v>
      </c>
      <c r="C6" s="227" t="s">
        <v>8</v>
      </c>
      <c r="D6" s="228">
        <f>'300章'!F27</f>
        <v>0</v>
      </c>
      <c r="E6" s="229"/>
    </row>
    <row r="7" ht="33" customHeight="1" spans="1:4">
      <c r="A7" s="227">
        <v>4</v>
      </c>
      <c r="B7" s="227">
        <v>400</v>
      </c>
      <c r="C7" s="227" t="s">
        <v>9</v>
      </c>
      <c r="D7" s="228">
        <f>'400章'!F112</f>
        <v>0</v>
      </c>
    </row>
    <row r="8" ht="33" customHeight="1" spans="1:6">
      <c r="A8" s="227">
        <v>5</v>
      </c>
      <c r="B8" s="230">
        <v>600</v>
      </c>
      <c r="C8" s="230" t="s">
        <v>10</v>
      </c>
      <c r="D8" s="231">
        <f>'600章（安全设施）'!F10+'600章（智能交通）'!F35</f>
        <v>120000</v>
      </c>
      <c r="F8" s="232"/>
    </row>
    <row r="9" ht="33" customHeight="1" spans="1:6">
      <c r="A9" s="227">
        <v>6</v>
      </c>
      <c r="B9" s="230">
        <v>700</v>
      </c>
      <c r="C9" s="230" t="s">
        <v>11</v>
      </c>
      <c r="D9" s="231">
        <f>'700章'!F6</f>
        <v>0</v>
      </c>
      <c r="F9" s="232"/>
    </row>
    <row r="10" ht="33" customHeight="1" spans="1:4">
      <c r="A10" s="227">
        <v>7</v>
      </c>
      <c r="B10" s="227">
        <v>800</v>
      </c>
      <c r="C10" s="230" t="s">
        <v>12</v>
      </c>
      <c r="D10" s="228">
        <f>'800章（照明工程）'!F9</f>
        <v>0</v>
      </c>
    </row>
    <row r="11" ht="33" customHeight="1" spans="1:4">
      <c r="A11" s="227">
        <v>8</v>
      </c>
      <c r="B11" s="233" t="s">
        <v>13</v>
      </c>
      <c r="C11" s="234"/>
      <c r="D11" s="228">
        <f>SUM(D4:D10)</f>
        <v>120559</v>
      </c>
    </row>
    <row r="12" ht="33" customHeight="1" spans="1:4">
      <c r="A12" s="227">
        <v>9</v>
      </c>
      <c r="B12" s="233" t="s">
        <v>14</v>
      </c>
      <c r="C12" s="234"/>
      <c r="D12" s="228">
        <f>D11</f>
        <v>120559</v>
      </c>
    </row>
    <row r="13" ht="33" customHeight="1"/>
    <row r="14" ht="33" customHeight="1" spans="1:1">
      <c r="A14" s="235" t="s">
        <v>15</v>
      </c>
    </row>
    <row r="15" ht="33" customHeight="1" spans="1:4">
      <c r="A15" s="235" t="s">
        <v>16</v>
      </c>
      <c r="D15" s="236"/>
    </row>
    <row r="16" ht="33" customHeight="1" spans="3:3">
      <c r="C16" s="237" t="s">
        <v>17</v>
      </c>
    </row>
    <row r="17" spans="4:4">
      <c r="D17" s="238"/>
    </row>
    <row r="18" spans="4:4">
      <c r="D18" s="239"/>
    </row>
    <row r="20" spans="4:4">
      <c r="D20" s="240"/>
    </row>
  </sheetData>
  <sheetProtection password="E783" sheet="1" objects="1"/>
  <protectedRanges>
    <protectedRange sqref="B16:D16" name="区域1"/>
  </protectedRanges>
  <mergeCells count="4">
    <mergeCell ref="A1:D1"/>
    <mergeCell ref="A2:D2"/>
    <mergeCell ref="B11:C11"/>
    <mergeCell ref="B12:C12"/>
  </mergeCells>
  <pageMargins left="0.63" right="0.75" top="0.98" bottom="0.98" header="0.51" footer="0.51"/>
  <pageSetup paperSize="9" orientation="portrait"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26"/>
  <sheetViews>
    <sheetView showZeros="0" view="pageBreakPreview" zoomScale="70" zoomScaleNormal="100" topLeftCell="A9" workbookViewId="0">
      <selection activeCell="F10" sqref="F10"/>
    </sheetView>
  </sheetViews>
  <sheetFormatPr defaultColWidth="9" defaultRowHeight="15.4" outlineLevelCol="6"/>
  <cols>
    <col min="1" max="1" width="8.62295081967213" style="82" customWidth="1"/>
    <col min="2" max="2" width="17.5" style="82" customWidth="1"/>
    <col min="3" max="3" width="5.87704918032787" style="82" customWidth="1"/>
    <col min="4" max="4" width="7.12295081967213" style="82" customWidth="1"/>
    <col min="5" max="5" width="10" style="196" customWidth="1"/>
    <col min="6" max="6" width="9.25409836065574" style="82" customWidth="1"/>
    <col min="7" max="7" width="25.516393442623" style="82" customWidth="1"/>
    <col min="8" max="16384" width="9" style="82"/>
  </cols>
  <sheetData>
    <row r="1" s="176" customFormat="1" ht="27" customHeight="1" spans="1:7">
      <c r="A1" s="7" t="s">
        <v>18</v>
      </c>
      <c r="B1" s="7"/>
      <c r="C1" s="7"/>
      <c r="D1" s="7"/>
      <c r="E1" s="7"/>
      <c r="F1" s="7"/>
      <c r="G1" s="7"/>
    </row>
    <row r="2" s="176" customFormat="1" ht="27" customHeight="1" spans="1:7">
      <c r="A2" s="197" t="s">
        <v>19</v>
      </c>
      <c r="B2" s="197"/>
      <c r="C2" s="197"/>
      <c r="D2" s="197"/>
      <c r="E2" s="197"/>
      <c r="F2" s="197"/>
      <c r="G2" s="197"/>
    </row>
    <row r="3" ht="33" customHeight="1" spans="1:7">
      <c r="A3" s="12" t="s">
        <v>20</v>
      </c>
      <c r="B3" s="12" t="s">
        <v>21</v>
      </c>
      <c r="C3" s="12" t="s">
        <v>22</v>
      </c>
      <c r="D3" s="12" t="s">
        <v>23</v>
      </c>
      <c r="E3" s="198" t="s">
        <v>24</v>
      </c>
      <c r="F3" s="12" t="s">
        <v>25</v>
      </c>
      <c r="G3" s="12" t="s">
        <v>26</v>
      </c>
    </row>
    <row r="4" ht="24.95" customHeight="1" spans="1:7">
      <c r="A4" s="199">
        <v>101</v>
      </c>
      <c r="B4" s="200" t="s">
        <v>27</v>
      </c>
      <c r="C4" s="199"/>
      <c r="D4" s="199"/>
      <c r="E4" s="201"/>
      <c r="F4" s="202"/>
      <c r="G4" s="202"/>
    </row>
    <row r="5" ht="24.75" customHeight="1" spans="1:7">
      <c r="A5" s="199" t="s">
        <v>28</v>
      </c>
      <c r="B5" s="200" t="s">
        <v>29</v>
      </c>
      <c r="C5" s="199"/>
      <c r="D5" s="199"/>
      <c r="E5" s="203"/>
      <c r="F5" s="202"/>
      <c r="G5" s="202"/>
    </row>
    <row r="6" ht="27.75" customHeight="1" spans="1:7">
      <c r="A6" s="199" t="s">
        <v>30</v>
      </c>
      <c r="B6" s="23" t="s">
        <v>31</v>
      </c>
      <c r="C6" s="199" t="s">
        <v>32</v>
      </c>
      <c r="D6" s="199">
        <v>1</v>
      </c>
      <c r="E6" s="204">
        <f>SUM(F10:F25,汇总!D5:D10)*0.0032</f>
        <v>384</v>
      </c>
      <c r="F6" s="205">
        <f>ROUND(D6*E6,0)</f>
        <v>384</v>
      </c>
      <c r="G6" s="23" t="s">
        <v>33</v>
      </c>
    </row>
    <row r="7" ht="27.75" customHeight="1" spans="1:7">
      <c r="A7" s="206" t="s">
        <v>34</v>
      </c>
      <c r="B7" s="23" t="s">
        <v>35</v>
      </c>
      <c r="C7" s="199" t="s">
        <v>32</v>
      </c>
      <c r="D7" s="199">
        <v>1</v>
      </c>
      <c r="E7" s="204">
        <f>SUM(F10:F25,汇总!D5:D10)*0.0008</f>
        <v>96</v>
      </c>
      <c r="F7" s="205">
        <f>ROUND(D7*E7,0)</f>
        <v>96</v>
      </c>
      <c r="G7" s="23" t="s">
        <v>33</v>
      </c>
    </row>
    <row r="8" ht="27.75" customHeight="1" spans="1:7">
      <c r="A8" s="207" t="s">
        <v>36</v>
      </c>
      <c r="B8" s="23" t="s">
        <v>37</v>
      </c>
      <c r="C8" s="199" t="s">
        <v>32</v>
      </c>
      <c r="D8" s="199">
        <v>1</v>
      </c>
      <c r="E8" s="208">
        <f>SUM(F10:F25,汇总!D5:D10)*0.00066</f>
        <v>79.2</v>
      </c>
      <c r="F8" s="205">
        <f>ROUND(E8*D8,0)</f>
        <v>79</v>
      </c>
      <c r="G8" s="23" t="s">
        <v>38</v>
      </c>
    </row>
    <row r="9" ht="27.75" customHeight="1" spans="1:7">
      <c r="A9" s="199">
        <v>102</v>
      </c>
      <c r="B9" s="23" t="s">
        <v>39</v>
      </c>
      <c r="C9" s="199"/>
      <c r="D9" s="199"/>
      <c r="E9" s="209"/>
      <c r="F9" s="205"/>
      <c r="G9" s="23"/>
    </row>
    <row r="10" ht="50.5" spans="1:7">
      <c r="A10" s="199" t="s">
        <v>40</v>
      </c>
      <c r="B10" s="23" t="s">
        <v>41</v>
      </c>
      <c r="C10" s="199" t="s">
        <v>32</v>
      </c>
      <c r="D10" s="199">
        <v>1</v>
      </c>
      <c r="E10" s="210"/>
      <c r="F10" s="205">
        <f>ROUND(D10*E10,0)</f>
        <v>0</v>
      </c>
      <c r="G10" s="23" t="s">
        <v>42</v>
      </c>
    </row>
    <row r="11" ht="40.5" customHeight="1" spans="1:7">
      <c r="A11" s="199" t="s">
        <v>43</v>
      </c>
      <c r="B11" s="23" t="s">
        <v>44</v>
      </c>
      <c r="C11" s="199" t="s">
        <v>32</v>
      </c>
      <c r="D11" s="199">
        <v>1</v>
      </c>
      <c r="E11" s="210"/>
      <c r="F11" s="205">
        <f>ROUND(D11*E11,0)</f>
        <v>0</v>
      </c>
      <c r="G11" s="23" t="s">
        <v>45</v>
      </c>
    </row>
    <row r="12" ht="40.5" customHeight="1" spans="1:7">
      <c r="A12" s="199" t="s">
        <v>46</v>
      </c>
      <c r="B12" s="211" t="s">
        <v>47</v>
      </c>
      <c r="C12" s="199" t="s">
        <v>32</v>
      </c>
      <c r="D12" s="199">
        <v>1</v>
      </c>
      <c r="E12" s="210"/>
      <c r="F12" s="205">
        <f>ROUND(D12*E12,0)</f>
        <v>0</v>
      </c>
      <c r="G12" s="211" t="s">
        <v>48</v>
      </c>
    </row>
    <row r="13" ht="96" customHeight="1" spans="1:7">
      <c r="A13" s="199" t="s">
        <v>49</v>
      </c>
      <c r="B13" s="23" t="s">
        <v>50</v>
      </c>
      <c r="C13" s="212" t="s">
        <v>32</v>
      </c>
      <c r="D13" s="212">
        <v>1</v>
      </c>
      <c r="E13" s="213"/>
      <c r="F13" s="214">
        <f>ROUND(E13*D13,0)</f>
        <v>0</v>
      </c>
      <c r="G13" s="23" t="s">
        <v>51</v>
      </c>
    </row>
    <row r="14" ht="28.5" customHeight="1" spans="1:7">
      <c r="A14" s="199">
        <v>103</v>
      </c>
      <c r="B14" s="200" t="s">
        <v>52</v>
      </c>
      <c r="C14" s="199"/>
      <c r="D14" s="199"/>
      <c r="E14" s="215"/>
      <c r="F14" s="205"/>
      <c r="G14" s="23"/>
    </row>
    <row r="15" s="79" customFormat="1" ht="50.5" spans="1:7">
      <c r="A15" s="216" t="s">
        <v>53</v>
      </c>
      <c r="B15" s="21" t="s">
        <v>54</v>
      </c>
      <c r="C15" s="216" t="s">
        <v>32</v>
      </c>
      <c r="D15" s="216">
        <v>1</v>
      </c>
      <c r="E15" s="217"/>
      <c r="F15" s="218">
        <f t="shared" ref="F15:F25" si="0">ROUND(D15*E15,0)</f>
        <v>0</v>
      </c>
      <c r="G15" s="211" t="s">
        <v>55</v>
      </c>
    </row>
    <row r="16" s="79" customFormat="1" ht="126.25" spans="1:7">
      <c r="A16" s="216" t="s">
        <v>56</v>
      </c>
      <c r="B16" s="21" t="s">
        <v>57</v>
      </c>
      <c r="C16" s="216" t="s">
        <v>32</v>
      </c>
      <c r="D16" s="216">
        <v>1</v>
      </c>
      <c r="E16" s="217"/>
      <c r="F16" s="218">
        <f t="shared" si="0"/>
        <v>0</v>
      </c>
      <c r="G16" s="23" t="s">
        <v>58</v>
      </c>
    </row>
    <row r="17" s="79" customFormat="1" ht="50.5" spans="1:7">
      <c r="A17" s="216" t="s">
        <v>59</v>
      </c>
      <c r="B17" s="21" t="s">
        <v>60</v>
      </c>
      <c r="C17" s="216" t="s">
        <v>32</v>
      </c>
      <c r="D17" s="216">
        <v>1</v>
      </c>
      <c r="E17" s="217"/>
      <c r="F17" s="218">
        <f t="shared" si="0"/>
        <v>0</v>
      </c>
      <c r="G17" s="23" t="s">
        <v>61</v>
      </c>
    </row>
    <row r="18" s="79" customFormat="1" ht="50.5" spans="1:7">
      <c r="A18" s="216" t="s">
        <v>62</v>
      </c>
      <c r="B18" s="21" t="s">
        <v>63</v>
      </c>
      <c r="C18" s="216" t="s">
        <v>32</v>
      </c>
      <c r="D18" s="216">
        <v>1</v>
      </c>
      <c r="E18" s="217"/>
      <c r="F18" s="218">
        <f t="shared" si="0"/>
        <v>0</v>
      </c>
      <c r="G18" s="23" t="s">
        <v>64</v>
      </c>
    </row>
    <row r="19" s="79" customFormat="1" ht="50.5" spans="1:7">
      <c r="A19" s="216" t="s">
        <v>65</v>
      </c>
      <c r="B19" s="21" t="s">
        <v>66</v>
      </c>
      <c r="C19" s="216" t="s">
        <v>32</v>
      </c>
      <c r="D19" s="216">
        <v>1</v>
      </c>
      <c r="E19" s="217"/>
      <c r="F19" s="218">
        <f t="shared" si="0"/>
        <v>0</v>
      </c>
      <c r="G19" s="23" t="s">
        <v>67</v>
      </c>
    </row>
    <row r="20" s="79" customFormat="1" ht="24" customHeight="1" spans="1:7">
      <c r="A20" s="212">
        <v>104</v>
      </c>
      <c r="B20" s="23" t="s">
        <v>68</v>
      </c>
      <c r="C20" s="216"/>
      <c r="D20" s="216"/>
      <c r="E20" s="217"/>
      <c r="F20" s="218"/>
      <c r="G20" s="23"/>
    </row>
    <row r="21" ht="218.25" customHeight="1" spans="1:7">
      <c r="A21" s="199" t="s">
        <v>69</v>
      </c>
      <c r="B21" s="200" t="s">
        <v>68</v>
      </c>
      <c r="C21" s="199" t="s">
        <v>32</v>
      </c>
      <c r="D21" s="199">
        <v>1</v>
      </c>
      <c r="E21" s="210"/>
      <c r="F21" s="205">
        <f t="shared" si="0"/>
        <v>0</v>
      </c>
      <c r="G21" s="211" t="s">
        <v>70</v>
      </c>
    </row>
    <row r="22" ht="24.75" customHeight="1" spans="1:7">
      <c r="A22" s="199">
        <v>105</v>
      </c>
      <c r="B22" s="200" t="s">
        <v>71</v>
      </c>
      <c r="C22" s="199"/>
      <c r="D22" s="15"/>
      <c r="E22" s="204"/>
      <c r="F22" s="205"/>
      <c r="G22" s="189"/>
    </row>
    <row r="23" ht="24.75" customHeight="1" spans="1:7">
      <c r="A23" s="199" t="s">
        <v>72</v>
      </c>
      <c r="B23" s="200" t="s">
        <v>73</v>
      </c>
      <c r="C23" s="199" t="s">
        <v>32</v>
      </c>
      <c r="D23" s="199">
        <v>1</v>
      </c>
      <c r="E23" s="210"/>
      <c r="F23" s="205">
        <f t="shared" si="0"/>
        <v>0</v>
      </c>
      <c r="G23" s="189" t="s">
        <v>74</v>
      </c>
    </row>
    <row r="24" ht="25.5" customHeight="1" spans="1:7">
      <c r="A24" s="219" t="s">
        <v>75</v>
      </c>
      <c r="B24" s="220" t="s">
        <v>76</v>
      </c>
      <c r="C24" s="219" t="s">
        <v>32</v>
      </c>
      <c r="D24" s="219">
        <v>1</v>
      </c>
      <c r="E24" s="221"/>
      <c r="F24" s="205">
        <f t="shared" si="0"/>
        <v>0</v>
      </c>
      <c r="G24" s="211" t="s">
        <v>77</v>
      </c>
    </row>
    <row r="25" ht="75.75" spans="1:7">
      <c r="A25" s="219" t="s">
        <v>78</v>
      </c>
      <c r="B25" s="220" t="s">
        <v>79</v>
      </c>
      <c r="C25" s="219" t="s">
        <v>32</v>
      </c>
      <c r="D25" s="219">
        <v>1</v>
      </c>
      <c r="E25" s="221"/>
      <c r="F25" s="205">
        <f t="shared" si="0"/>
        <v>0</v>
      </c>
      <c r="G25" s="211" t="s">
        <v>80</v>
      </c>
    </row>
    <row r="26" ht="24.75" customHeight="1" spans="1:7">
      <c r="A26" s="139" t="s">
        <v>81</v>
      </c>
      <c r="B26" s="139"/>
      <c r="C26" s="140"/>
      <c r="D26" s="140"/>
      <c r="E26" s="139" t="s">
        <v>82</v>
      </c>
      <c r="F26" s="222">
        <f>SUM(F5:F25)</f>
        <v>559</v>
      </c>
      <c r="G26" s="223" t="s">
        <v>83</v>
      </c>
    </row>
  </sheetData>
  <sheetProtection password="E783" sheet="1" objects="1"/>
  <protectedRanges>
    <protectedRange sqref="E9:E25" name="区域6"/>
  </protectedRanges>
  <mergeCells count="3">
    <mergeCell ref="A1:G1"/>
    <mergeCell ref="A2:G2"/>
    <mergeCell ref="A26:D26"/>
  </mergeCells>
  <pageMargins left="0.550694444444444" right="0.62992125984252" top="0.748031496062992" bottom="0.748031496062992" header="0.511811023622047" footer="0.511811023622047"/>
  <pageSetup paperSize="9" firstPageNumber="41" orientation="portrait" useFirstPageNumber="1"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14"/>
  <sheetViews>
    <sheetView showZeros="0" view="pageBreakPreview" zoomScaleNormal="100" workbookViewId="0">
      <pane xSplit="7" ySplit="3" topLeftCell="H4" activePane="bottomRight" state="frozen"/>
      <selection/>
      <selection pane="topRight"/>
      <selection pane="bottomLeft"/>
      <selection pane="bottomRight" activeCell="F5" sqref="F5"/>
    </sheetView>
  </sheetViews>
  <sheetFormatPr defaultColWidth="8.75409836065574" defaultRowHeight="15.4"/>
  <cols>
    <col min="1" max="1" width="8.25409836065574" style="177" customWidth="1"/>
    <col min="2" max="2" width="16.6229508196721" style="178" customWidth="1"/>
    <col min="3" max="3" width="5.62295081967213" style="177" customWidth="1"/>
    <col min="4" max="4" width="10.6229508196721" style="178" customWidth="1"/>
    <col min="5" max="5" width="9.75409836065574" style="179" customWidth="1"/>
    <col min="6" max="6" width="10.1229508196721" style="180" customWidth="1"/>
    <col min="7" max="7" width="22.6229508196721" style="181" customWidth="1"/>
    <col min="8" max="16384" width="8.75409836065574" style="82"/>
  </cols>
  <sheetData>
    <row r="1" s="176" customFormat="1" ht="27" customHeight="1" spans="1:7">
      <c r="A1" s="7" t="s">
        <v>18</v>
      </c>
      <c r="B1" s="7"/>
      <c r="C1" s="7"/>
      <c r="D1" s="7"/>
      <c r="E1" s="7"/>
      <c r="F1" s="7"/>
      <c r="G1" s="7"/>
    </row>
    <row r="2" s="176" customFormat="1" ht="27" customHeight="1" spans="1:7">
      <c r="A2" s="41" t="s">
        <v>84</v>
      </c>
      <c r="B2" s="41"/>
      <c r="C2" s="41"/>
      <c r="D2" s="41"/>
      <c r="E2" s="41"/>
      <c r="F2" s="41"/>
      <c r="G2" s="41"/>
    </row>
    <row r="3" ht="28.5" customHeight="1" spans="1:7">
      <c r="A3" s="182" t="s">
        <v>20</v>
      </c>
      <c r="B3" s="183" t="s">
        <v>21</v>
      </c>
      <c r="C3" s="182" t="s">
        <v>22</v>
      </c>
      <c r="D3" s="184" t="s">
        <v>23</v>
      </c>
      <c r="E3" s="72" t="s">
        <v>24</v>
      </c>
      <c r="F3" s="73" t="s">
        <v>85</v>
      </c>
      <c r="G3" s="12" t="s">
        <v>26</v>
      </c>
    </row>
    <row r="4" ht="27" customHeight="1" spans="1:7">
      <c r="A4" s="185" t="s">
        <v>86</v>
      </c>
      <c r="B4" s="186" t="s">
        <v>87</v>
      </c>
      <c r="C4" s="187"/>
      <c r="D4" s="188"/>
      <c r="E4" s="72"/>
      <c r="F4" s="73"/>
      <c r="G4" s="189"/>
    </row>
    <row r="5" ht="93" customHeight="1" spans="1:7">
      <c r="A5" s="185" t="s">
        <v>30</v>
      </c>
      <c r="B5" s="94" t="s">
        <v>88</v>
      </c>
      <c r="C5" s="187" t="s">
        <v>89</v>
      </c>
      <c r="D5" s="190">
        <f>250*3</f>
        <v>750</v>
      </c>
      <c r="E5" s="191"/>
      <c r="F5" s="73">
        <f>ROUND(D5*E5,0)</f>
        <v>0</v>
      </c>
      <c r="G5" s="189" t="s">
        <v>90</v>
      </c>
    </row>
    <row r="6" s="1" customFormat="1" ht="90.75" customHeight="1" spans="1:12">
      <c r="A6" s="185" t="s">
        <v>34</v>
      </c>
      <c r="B6" s="17" t="s">
        <v>91</v>
      </c>
      <c r="C6" s="10" t="s">
        <v>89</v>
      </c>
      <c r="D6" s="19">
        <v>750</v>
      </c>
      <c r="E6" s="19"/>
      <c r="F6" s="20">
        <f>ROUND(D6*E6,0)</f>
        <v>0</v>
      </c>
      <c r="G6" s="189" t="s">
        <v>92</v>
      </c>
      <c r="H6" s="192"/>
      <c r="L6" s="192"/>
    </row>
    <row r="7" ht="30" customHeight="1" spans="1:7">
      <c r="A7" s="25" t="s">
        <v>93</v>
      </c>
      <c r="B7" s="25"/>
      <c r="C7" s="26"/>
      <c r="D7" s="26"/>
      <c r="E7" s="25" t="s">
        <v>82</v>
      </c>
      <c r="F7" s="193">
        <f>SUM(F3:F6)</f>
        <v>0</v>
      </c>
      <c r="G7" s="194" t="s">
        <v>83</v>
      </c>
    </row>
    <row r="12" spans="6:6">
      <c r="F12" s="195"/>
    </row>
    <row r="13" spans="6:6">
      <c r="F13" s="195"/>
    </row>
    <row r="14" spans="6:6">
      <c r="F14" s="195"/>
    </row>
  </sheetData>
  <sheetProtection password="E783" sheet="1" objects="1"/>
  <protectedRanges>
    <protectedRange sqref="E4:E6" name="区域3"/>
  </protectedRanges>
  <autoFilter ref="A3:G7">
    <extLst/>
  </autoFilter>
  <mergeCells count="3">
    <mergeCell ref="A1:G1"/>
    <mergeCell ref="A2:G2"/>
    <mergeCell ref="A7:D7"/>
  </mergeCells>
  <pageMargins left="0.62992125984252" right="0.62992125984252" top="0.748031496062992" bottom="0.748031496062992" header="0.511811023622047" footer="0.511811023622047"/>
  <pageSetup paperSize="9" orientation="portrait"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D8D8D8"/>
  </sheetPr>
  <dimension ref="A1:IM37"/>
  <sheetViews>
    <sheetView showZeros="0" view="pageBreakPreview" zoomScale="98" zoomScaleNormal="100" topLeftCell="A7" workbookViewId="0">
      <selection activeCell="F11" sqref="F11"/>
    </sheetView>
  </sheetViews>
  <sheetFormatPr defaultColWidth="8.62295081967213" defaultRowHeight="15.4"/>
  <cols>
    <col min="1" max="1" width="8.62295081967213" style="145" customWidth="1"/>
    <col min="2" max="2" width="21.3770491803279" style="146" customWidth="1"/>
    <col min="3" max="3" width="6.12295081967213" style="147" customWidth="1"/>
    <col min="4" max="4" width="9.37704918032787" style="148" customWidth="1"/>
    <col min="5" max="5" width="8.86065573770492" style="147" customWidth="1"/>
    <col min="6" max="6" width="9.30327868852459" style="149" customWidth="1"/>
    <col min="7" max="7" width="29.4918032786885" style="149" customWidth="1"/>
    <col min="8" max="9" width="8.62295081967213" style="150"/>
    <col min="10" max="16384" width="8.62295081967213" style="151"/>
  </cols>
  <sheetData>
    <row r="1" ht="27" customHeight="1" spans="1:7">
      <c r="A1" s="7" t="s">
        <v>18</v>
      </c>
      <c r="B1" s="7"/>
      <c r="C1" s="7"/>
      <c r="D1" s="7"/>
      <c r="E1" s="7"/>
      <c r="F1" s="7"/>
      <c r="G1" s="7"/>
    </row>
    <row r="2" ht="27" customHeight="1" spans="1:7">
      <c r="A2" s="41" t="s">
        <v>94</v>
      </c>
      <c r="B2" s="41"/>
      <c r="C2" s="41"/>
      <c r="D2" s="41"/>
      <c r="E2" s="41"/>
      <c r="F2" s="41"/>
      <c r="G2" s="41"/>
    </row>
    <row r="3" ht="24" customHeight="1" spans="1:8">
      <c r="A3" s="152" t="s">
        <v>20</v>
      </c>
      <c r="B3" s="153" t="s">
        <v>95</v>
      </c>
      <c r="C3" s="153" t="s">
        <v>22</v>
      </c>
      <c r="D3" s="154" t="s">
        <v>23</v>
      </c>
      <c r="E3" s="153" t="s">
        <v>96</v>
      </c>
      <c r="F3" s="155" t="s">
        <v>97</v>
      </c>
      <c r="G3" s="155" t="s">
        <v>26</v>
      </c>
      <c r="H3" s="156"/>
    </row>
    <row r="4" ht="24" customHeight="1" spans="1:8">
      <c r="A4" s="152"/>
      <c r="B4" s="157" t="s">
        <v>98</v>
      </c>
      <c r="C4" s="153"/>
      <c r="D4" s="154"/>
      <c r="E4" s="153"/>
      <c r="F4" s="155"/>
      <c r="G4" s="155"/>
      <c r="H4" s="156"/>
    </row>
    <row r="5" ht="24" customHeight="1" spans="1:8">
      <c r="A5" s="152">
        <v>302</v>
      </c>
      <c r="B5" s="157" t="s">
        <v>99</v>
      </c>
      <c r="C5" s="153"/>
      <c r="D5" s="154"/>
      <c r="E5" s="153"/>
      <c r="F5" s="155"/>
      <c r="G5" s="155"/>
      <c r="H5" s="156"/>
    </row>
    <row r="6" ht="24" customHeight="1" spans="1:8">
      <c r="A6" s="152" t="s">
        <v>100</v>
      </c>
      <c r="B6" s="157" t="s">
        <v>101</v>
      </c>
      <c r="C6" s="153"/>
      <c r="D6" s="154"/>
      <c r="E6" s="153"/>
      <c r="F6" s="155"/>
      <c r="G6" s="155"/>
      <c r="H6" s="156"/>
    </row>
    <row r="7" ht="76.5" customHeight="1" spans="1:8">
      <c r="A7" s="88" t="s">
        <v>30</v>
      </c>
      <c r="B7" s="157" t="s">
        <v>102</v>
      </c>
      <c r="C7" s="158" t="s">
        <v>89</v>
      </c>
      <c r="D7" s="159">
        <v>750</v>
      </c>
      <c r="E7" s="153"/>
      <c r="F7" s="155">
        <f t="shared" ref="F7:F23" si="0">ROUND(D7*E7,0)</f>
        <v>0</v>
      </c>
      <c r="G7" s="131" t="s">
        <v>103</v>
      </c>
      <c r="H7" s="156"/>
    </row>
    <row r="8" ht="24" customHeight="1" spans="1:8">
      <c r="A8" s="152" t="s">
        <v>104</v>
      </c>
      <c r="B8" s="157" t="s">
        <v>105</v>
      </c>
      <c r="C8" s="153"/>
      <c r="D8" s="159"/>
      <c r="E8" s="153"/>
      <c r="F8" s="155">
        <f t="shared" si="0"/>
        <v>0</v>
      </c>
      <c r="G8" s="155"/>
      <c r="H8" s="156"/>
    </row>
    <row r="9" ht="24" customHeight="1" spans="1:8">
      <c r="A9" s="158" t="s">
        <v>106</v>
      </c>
      <c r="B9" s="31" t="s">
        <v>107</v>
      </c>
      <c r="C9" s="158"/>
      <c r="D9" s="159"/>
      <c r="E9" s="153"/>
      <c r="F9" s="155">
        <f t="shared" si="0"/>
        <v>0</v>
      </c>
      <c r="G9" s="155"/>
      <c r="H9" s="156"/>
    </row>
    <row r="10" ht="87.75" customHeight="1" spans="1:8">
      <c r="A10" s="88" t="s">
        <v>30</v>
      </c>
      <c r="B10" s="31" t="s">
        <v>108</v>
      </c>
      <c r="C10" s="158" t="s">
        <v>89</v>
      </c>
      <c r="D10" s="159">
        <v>750</v>
      </c>
      <c r="E10" s="153"/>
      <c r="F10" s="155">
        <f t="shared" si="0"/>
        <v>0</v>
      </c>
      <c r="G10" s="160" t="s">
        <v>109</v>
      </c>
      <c r="H10" s="156"/>
    </row>
    <row r="11" ht="87.75" customHeight="1" spans="1:8">
      <c r="A11" s="88" t="s">
        <v>34</v>
      </c>
      <c r="B11" s="31" t="s">
        <v>110</v>
      </c>
      <c r="C11" s="158" t="s">
        <v>89</v>
      </c>
      <c r="D11" s="159">
        <v>750</v>
      </c>
      <c r="E11" s="153"/>
      <c r="F11" s="155">
        <f t="shared" si="0"/>
        <v>0</v>
      </c>
      <c r="G11" s="160" t="s">
        <v>109</v>
      </c>
      <c r="H11" s="156"/>
    </row>
    <row r="12" s="143" customFormat="1" ht="24" customHeight="1" spans="1:9">
      <c r="A12" s="161">
        <v>308</v>
      </c>
      <c r="B12" s="157" t="s">
        <v>111</v>
      </c>
      <c r="C12" s="153"/>
      <c r="D12" s="159"/>
      <c r="E12" s="153"/>
      <c r="F12" s="155">
        <f t="shared" si="0"/>
        <v>0</v>
      </c>
      <c r="G12" s="162"/>
      <c r="H12" s="163"/>
      <c r="I12" s="163"/>
    </row>
    <row r="13" s="143" customFormat="1" ht="96" customHeight="1" spans="1:9">
      <c r="A13" s="161" t="s">
        <v>112</v>
      </c>
      <c r="B13" s="157" t="s">
        <v>113</v>
      </c>
      <c r="C13" s="158" t="s">
        <v>89</v>
      </c>
      <c r="D13" s="159">
        <v>750</v>
      </c>
      <c r="E13" s="164"/>
      <c r="F13" s="155">
        <f t="shared" si="0"/>
        <v>0</v>
      </c>
      <c r="G13" s="160" t="s">
        <v>114</v>
      </c>
      <c r="H13" s="163"/>
      <c r="I13" s="163"/>
    </row>
    <row r="14" s="143" customFormat="1" ht="24" customHeight="1" spans="1:9">
      <c r="A14" s="152" t="s">
        <v>115</v>
      </c>
      <c r="B14" s="165" t="s">
        <v>116</v>
      </c>
      <c r="C14" s="166"/>
      <c r="D14" s="159"/>
      <c r="E14" s="167"/>
      <c r="F14" s="155">
        <f t="shared" si="0"/>
        <v>0</v>
      </c>
      <c r="G14" s="155"/>
      <c r="H14" s="163"/>
      <c r="I14" s="163"/>
    </row>
    <row r="15" s="143" customFormat="1" ht="98.25" customHeight="1" spans="1:9">
      <c r="A15" s="152" t="s">
        <v>30</v>
      </c>
      <c r="B15" s="165" t="s">
        <v>117</v>
      </c>
      <c r="C15" s="166" t="s">
        <v>89</v>
      </c>
      <c r="D15" s="159">
        <v>750</v>
      </c>
      <c r="E15" s="167"/>
      <c r="F15" s="155">
        <f t="shared" si="0"/>
        <v>0</v>
      </c>
      <c r="G15" s="160" t="s">
        <v>114</v>
      </c>
      <c r="H15" s="163"/>
      <c r="I15" s="163"/>
    </row>
    <row r="16" ht="24" customHeight="1" spans="1:7">
      <c r="A16" s="161">
        <v>310</v>
      </c>
      <c r="B16" s="165" t="s">
        <v>118</v>
      </c>
      <c r="C16" s="166"/>
      <c r="D16" s="159"/>
      <c r="E16" s="167"/>
      <c r="F16" s="155">
        <f t="shared" si="0"/>
        <v>0</v>
      </c>
      <c r="G16" s="155"/>
    </row>
    <row r="17" ht="24" customHeight="1" spans="1:7">
      <c r="A17" s="152" t="s">
        <v>119</v>
      </c>
      <c r="B17" s="165" t="s">
        <v>120</v>
      </c>
      <c r="C17" s="166"/>
      <c r="D17" s="159"/>
      <c r="E17" s="167"/>
      <c r="F17" s="155">
        <f t="shared" si="0"/>
        <v>0</v>
      </c>
      <c r="G17" s="155"/>
    </row>
    <row r="18" ht="99" customHeight="1" spans="1:7">
      <c r="A18" s="152" t="s">
        <v>30</v>
      </c>
      <c r="B18" s="157" t="s">
        <v>121</v>
      </c>
      <c r="C18" s="153" t="s">
        <v>89</v>
      </c>
      <c r="D18" s="159">
        <v>750</v>
      </c>
      <c r="E18" s="164"/>
      <c r="F18" s="155">
        <f t="shared" si="0"/>
        <v>0</v>
      </c>
      <c r="G18" s="160" t="s">
        <v>114</v>
      </c>
    </row>
    <row r="19" ht="24" customHeight="1" spans="1:11">
      <c r="A19" s="161">
        <v>311</v>
      </c>
      <c r="B19" s="157" t="s">
        <v>122</v>
      </c>
      <c r="C19" s="153"/>
      <c r="D19" s="159"/>
      <c r="E19" s="164"/>
      <c r="F19" s="155">
        <f t="shared" si="0"/>
        <v>0</v>
      </c>
      <c r="G19" s="162"/>
      <c r="J19" s="171"/>
      <c r="K19" s="171"/>
    </row>
    <row r="20" ht="24" customHeight="1" spans="1:11">
      <c r="A20" s="161" t="s">
        <v>123</v>
      </c>
      <c r="B20" s="157" t="s">
        <v>124</v>
      </c>
      <c r="C20" s="153"/>
      <c r="D20" s="159"/>
      <c r="E20" s="164"/>
      <c r="F20" s="155">
        <f t="shared" si="0"/>
        <v>0</v>
      </c>
      <c r="G20" s="162"/>
      <c r="J20" s="171"/>
      <c r="K20" s="171"/>
    </row>
    <row r="21" ht="109.5" customHeight="1" spans="1:11">
      <c r="A21" s="152" t="s">
        <v>30</v>
      </c>
      <c r="B21" s="157" t="s">
        <v>125</v>
      </c>
      <c r="C21" s="153" t="s">
        <v>89</v>
      </c>
      <c r="D21" s="159">
        <v>750</v>
      </c>
      <c r="E21" s="164"/>
      <c r="F21" s="155">
        <f t="shared" si="0"/>
        <v>0</v>
      </c>
      <c r="G21" s="160" t="s">
        <v>126</v>
      </c>
      <c r="J21" s="171"/>
      <c r="K21" s="171"/>
    </row>
    <row r="22" ht="24" customHeight="1" spans="1:11">
      <c r="A22" s="152" t="s">
        <v>127</v>
      </c>
      <c r="B22" s="157" t="s">
        <v>128</v>
      </c>
      <c r="C22" s="153"/>
      <c r="D22" s="159"/>
      <c r="E22" s="164"/>
      <c r="F22" s="155">
        <f t="shared" si="0"/>
        <v>0</v>
      </c>
      <c r="G22" s="162"/>
      <c r="J22" s="171"/>
      <c r="K22" s="171"/>
    </row>
    <row r="23" ht="112.5" customHeight="1" spans="1:11">
      <c r="A23" s="152" t="s">
        <v>30</v>
      </c>
      <c r="B23" s="165" t="s">
        <v>129</v>
      </c>
      <c r="C23" s="166" t="s">
        <v>89</v>
      </c>
      <c r="D23" s="159">
        <v>750</v>
      </c>
      <c r="E23" s="164"/>
      <c r="F23" s="155">
        <f t="shared" si="0"/>
        <v>0</v>
      </c>
      <c r="G23" s="160" t="s">
        <v>126</v>
      </c>
      <c r="J23" s="171"/>
      <c r="K23" s="171"/>
    </row>
    <row r="24" ht="24" customHeight="1" spans="1:11">
      <c r="A24" s="152">
        <v>313</v>
      </c>
      <c r="B24" s="165" t="s">
        <v>130</v>
      </c>
      <c r="C24" s="166"/>
      <c r="D24" s="159"/>
      <c r="E24" s="164"/>
      <c r="F24" s="155"/>
      <c r="G24" s="162"/>
      <c r="J24" s="171"/>
      <c r="K24" s="171"/>
    </row>
    <row r="25" ht="24" customHeight="1" spans="1:11">
      <c r="A25" s="152" t="s">
        <v>131</v>
      </c>
      <c r="B25" s="165" t="s">
        <v>132</v>
      </c>
      <c r="C25" s="166"/>
      <c r="D25" s="159"/>
      <c r="E25" s="164"/>
      <c r="F25" s="155"/>
      <c r="G25" s="162"/>
      <c r="J25" s="171"/>
      <c r="K25" s="171"/>
    </row>
    <row r="26" ht="99" customHeight="1" spans="1:11">
      <c r="A26" s="152" t="s">
        <v>30</v>
      </c>
      <c r="B26" s="165" t="s">
        <v>133</v>
      </c>
      <c r="C26" s="166" t="s">
        <v>134</v>
      </c>
      <c r="D26" s="159">
        <v>500</v>
      </c>
      <c r="E26" s="164"/>
      <c r="F26" s="155">
        <f t="shared" ref="F26" si="1">ROUND(D26*E26,0)</f>
        <v>0</v>
      </c>
      <c r="G26" s="160" t="s">
        <v>135</v>
      </c>
      <c r="J26" s="172"/>
      <c r="K26" s="171"/>
    </row>
    <row r="27" s="144" customFormat="1" ht="24" customHeight="1" spans="1:247">
      <c r="A27" s="139" t="s">
        <v>136</v>
      </c>
      <c r="B27" s="139"/>
      <c r="C27" s="140"/>
      <c r="D27" s="140"/>
      <c r="E27" s="139" t="s">
        <v>82</v>
      </c>
      <c r="F27" s="168">
        <f>SUM(F4:F26,0)</f>
        <v>0</v>
      </c>
      <c r="G27" s="139" t="s">
        <v>83</v>
      </c>
      <c r="H27" s="169"/>
      <c r="I27" s="173"/>
      <c r="J27" s="171"/>
      <c r="K27" s="171"/>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174"/>
      <c r="CG27" s="174"/>
      <c r="CH27" s="174"/>
      <c r="CI27" s="174"/>
      <c r="CJ27" s="174"/>
      <c r="CK27" s="174"/>
      <c r="CL27" s="174"/>
      <c r="CM27" s="174"/>
      <c r="CN27" s="174"/>
      <c r="CO27" s="174"/>
      <c r="CP27" s="174"/>
      <c r="CQ27" s="174"/>
      <c r="CR27" s="174"/>
      <c r="CS27" s="174"/>
      <c r="CT27" s="174"/>
      <c r="CU27" s="174"/>
      <c r="CV27" s="174"/>
      <c r="CW27" s="174"/>
      <c r="CX27" s="174"/>
      <c r="CY27" s="174"/>
      <c r="CZ27" s="174"/>
      <c r="DA27" s="174"/>
      <c r="DB27" s="174"/>
      <c r="DC27" s="174"/>
      <c r="DD27" s="174"/>
      <c r="DE27" s="174"/>
      <c r="DF27" s="174"/>
      <c r="DG27" s="174"/>
      <c r="DH27" s="174"/>
      <c r="DI27" s="174"/>
      <c r="DJ27" s="174"/>
      <c r="DK27" s="174"/>
      <c r="DL27" s="174"/>
      <c r="DM27" s="174"/>
      <c r="DN27" s="174"/>
      <c r="DO27" s="174"/>
      <c r="DP27" s="174"/>
      <c r="DQ27" s="174"/>
      <c r="DR27" s="174"/>
      <c r="DS27" s="174"/>
      <c r="DT27" s="174"/>
      <c r="DU27" s="174"/>
      <c r="DV27" s="174"/>
      <c r="DW27" s="174"/>
      <c r="DX27" s="174"/>
      <c r="DY27" s="174"/>
      <c r="DZ27" s="174"/>
      <c r="EA27" s="174"/>
      <c r="EB27" s="174"/>
      <c r="EC27" s="174"/>
      <c r="ED27" s="174"/>
      <c r="EE27" s="174"/>
      <c r="EF27" s="174"/>
      <c r="EG27" s="174"/>
      <c r="EH27" s="174"/>
      <c r="EI27" s="174"/>
      <c r="EJ27" s="174"/>
      <c r="EK27" s="174"/>
      <c r="EL27" s="174"/>
      <c r="EM27" s="174"/>
      <c r="EN27" s="174"/>
      <c r="EO27" s="174"/>
      <c r="EP27" s="174"/>
      <c r="EQ27" s="174"/>
      <c r="ER27" s="174"/>
      <c r="ES27" s="174"/>
      <c r="ET27" s="174"/>
      <c r="EU27" s="174"/>
      <c r="EV27" s="174"/>
      <c r="EW27" s="174"/>
      <c r="EX27" s="174"/>
      <c r="EY27" s="174"/>
      <c r="EZ27" s="174"/>
      <c r="FA27" s="174"/>
      <c r="FB27" s="174"/>
      <c r="FC27" s="174"/>
      <c r="FD27" s="174"/>
      <c r="FE27" s="174"/>
      <c r="FF27" s="174"/>
      <c r="FG27" s="174"/>
      <c r="FH27" s="174"/>
      <c r="FI27" s="174"/>
      <c r="FJ27" s="174"/>
      <c r="FK27" s="174"/>
      <c r="FL27" s="174"/>
      <c r="FM27" s="174"/>
      <c r="FN27" s="174"/>
      <c r="FO27" s="174"/>
      <c r="FP27" s="174"/>
      <c r="FQ27" s="174"/>
      <c r="FR27" s="174"/>
      <c r="FS27" s="174"/>
      <c r="FT27" s="174"/>
      <c r="FU27" s="174"/>
      <c r="FV27" s="174"/>
      <c r="FW27" s="174"/>
      <c r="FX27" s="174"/>
      <c r="FY27" s="174"/>
      <c r="FZ27" s="174"/>
      <c r="GA27" s="174"/>
      <c r="GB27" s="174"/>
      <c r="GC27" s="174"/>
      <c r="GD27" s="174"/>
      <c r="GE27" s="174"/>
      <c r="GF27" s="174"/>
      <c r="GG27" s="174"/>
      <c r="GH27" s="174"/>
      <c r="GI27" s="174"/>
      <c r="GJ27" s="174"/>
      <c r="GK27" s="174"/>
      <c r="GL27" s="174"/>
      <c r="GM27" s="174"/>
      <c r="GN27" s="174"/>
      <c r="GO27" s="174"/>
      <c r="GP27" s="174"/>
      <c r="GQ27" s="174"/>
      <c r="GR27" s="174"/>
      <c r="GS27" s="174"/>
      <c r="GT27" s="174"/>
      <c r="GU27" s="174"/>
      <c r="GV27" s="174"/>
      <c r="GW27" s="174"/>
      <c r="GX27" s="174"/>
      <c r="GY27" s="174"/>
      <c r="GZ27" s="174"/>
      <c r="HA27" s="174"/>
      <c r="HB27" s="174"/>
      <c r="HC27" s="174"/>
      <c r="HD27" s="174"/>
      <c r="HE27" s="174"/>
      <c r="HF27" s="174"/>
      <c r="HG27" s="174"/>
      <c r="HH27" s="174"/>
      <c r="HI27" s="174"/>
      <c r="HJ27" s="174"/>
      <c r="HK27" s="174"/>
      <c r="HL27" s="174"/>
      <c r="HM27" s="174"/>
      <c r="HN27" s="174"/>
      <c r="HO27" s="174"/>
      <c r="HP27" s="174"/>
      <c r="HQ27" s="174"/>
      <c r="HR27" s="174"/>
      <c r="HS27" s="174"/>
      <c r="HT27" s="174"/>
      <c r="HU27" s="174"/>
      <c r="HV27" s="174"/>
      <c r="HW27" s="174"/>
      <c r="HX27" s="174"/>
      <c r="HY27" s="174"/>
      <c r="HZ27" s="174"/>
      <c r="IA27" s="174"/>
      <c r="IB27" s="174"/>
      <c r="IC27" s="174"/>
      <c r="ID27" s="174"/>
      <c r="IE27" s="174"/>
      <c r="IF27" s="174"/>
      <c r="IG27" s="174"/>
      <c r="IH27" s="174"/>
      <c r="II27" s="174"/>
      <c r="IJ27" s="174"/>
      <c r="IK27" s="174"/>
      <c r="IL27" s="174"/>
      <c r="IM27" s="174"/>
    </row>
    <row r="28" ht="21" customHeight="1" spans="10:11">
      <c r="J28" s="175"/>
      <c r="K28" s="175"/>
    </row>
    <row r="29" ht="21" customHeight="1" spans="10:11">
      <c r="J29" s="175"/>
      <c r="K29" s="175"/>
    </row>
    <row r="30" ht="21" customHeight="1" spans="7:11">
      <c r="G30" s="170"/>
      <c r="J30" s="175"/>
      <c r="K30" s="175"/>
    </row>
    <row r="31" ht="21" customHeight="1" spans="10:11">
      <c r="J31" s="175"/>
      <c r="K31" s="175"/>
    </row>
    <row r="32" spans="10:11">
      <c r="J32" s="175"/>
      <c r="K32" s="175"/>
    </row>
    <row r="33" spans="10:11">
      <c r="J33" s="175"/>
      <c r="K33" s="175"/>
    </row>
    <row r="34" spans="10:11">
      <c r="J34" s="175"/>
      <c r="K34" s="175"/>
    </row>
    <row r="35" spans="10:11">
      <c r="J35" s="175"/>
      <c r="K35" s="175"/>
    </row>
    <row r="36" spans="10:11">
      <c r="J36" s="175"/>
      <c r="K36" s="175"/>
    </row>
    <row r="37" spans="10:11">
      <c r="J37" s="175"/>
      <c r="K37" s="175"/>
    </row>
  </sheetData>
  <sheetProtection password="E783" sheet="1" objects="1"/>
  <protectedRanges>
    <protectedRange sqref="E4:E26" name="区域1"/>
  </protectedRanges>
  <autoFilter ref="A1:G31">
    <extLst/>
  </autoFilter>
  <mergeCells count="3">
    <mergeCell ref="A1:G1"/>
    <mergeCell ref="A2:G2"/>
    <mergeCell ref="A27:D27"/>
  </mergeCells>
  <printOptions horizontalCentered="1"/>
  <pageMargins left="0.62992125984252" right="0.511805555555556" top="0.78740157480315" bottom="0.78740157480315" header="0.511811023622047" footer="0.511811023622047"/>
  <pageSetup paperSize="9" scale="90" orientation="portrait"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R115"/>
  <sheetViews>
    <sheetView showZeros="0" view="pageBreakPreview" zoomScaleNormal="100" workbookViewId="0">
      <selection activeCell="F9" sqref="F9"/>
    </sheetView>
  </sheetViews>
  <sheetFormatPr defaultColWidth="8.75409836065574" defaultRowHeight="15.4"/>
  <cols>
    <col min="1" max="1" width="9.12295081967213" style="79" customWidth="1"/>
    <col min="2" max="2" width="18" style="79" customWidth="1"/>
    <col min="3" max="3" width="7.62295081967213" style="80" customWidth="1"/>
    <col min="4" max="4" width="9.87704918032787" style="79" customWidth="1"/>
    <col min="5" max="5" width="9.62295081967213" style="79" customWidth="1"/>
    <col min="6" max="6" width="9.55737704918033" style="79" customWidth="1"/>
    <col min="7" max="7" width="30.4098360655738" style="81" customWidth="1"/>
    <col min="8" max="18" width="8.75409836065574" style="79"/>
    <col min="19" max="16384" width="8.75409836065574" style="82"/>
  </cols>
  <sheetData>
    <row r="1" ht="27" customHeight="1" spans="1:7">
      <c r="A1" s="7" t="s">
        <v>18</v>
      </c>
      <c r="B1" s="7"/>
      <c r="C1" s="7"/>
      <c r="D1" s="7"/>
      <c r="E1" s="7"/>
      <c r="F1" s="7"/>
      <c r="G1" s="7"/>
    </row>
    <row r="2" ht="27" customHeight="1" spans="1:7">
      <c r="A2" s="41" t="s">
        <v>137</v>
      </c>
      <c r="B2" s="41"/>
      <c r="C2" s="41"/>
      <c r="D2" s="41"/>
      <c r="E2" s="41"/>
      <c r="F2" s="41"/>
      <c r="G2" s="41"/>
    </row>
    <row r="3" ht="23.25" customHeight="1" spans="1:7">
      <c r="A3" s="83" t="s">
        <v>20</v>
      </c>
      <c r="B3" s="83" t="s">
        <v>95</v>
      </c>
      <c r="C3" s="83" t="s">
        <v>22</v>
      </c>
      <c r="D3" s="83" t="s">
        <v>23</v>
      </c>
      <c r="E3" s="84" t="s">
        <v>24</v>
      </c>
      <c r="F3" s="85" t="s">
        <v>138</v>
      </c>
      <c r="G3" s="86" t="s">
        <v>26</v>
      </c>
    </row>
    <row r="4" ht="23.25" customHeight="1" spans="1:7">
      <c r="A4" s="83">
        <v>402</v>
      </c>
      <c r="B4" s="87" t="s">
        <v>139</v>
      </c>
      <c r="C4" s="83"/>
      <c r="D4" s="83"/>
      <c r="E4" s="84"/>
      <c r="F4" s="85"/>
      <c r="G4" s="86"/>
    </row>
    <row r="5" ht="23.25" customHeight="1" spans="1:7">
      <c r="A5" s="88" t="s">
        <v>140</v>
      </c>
      <c r="B5" s="89" t="s">
        <v>141</v>
      </c>
      <c r="C5" s="83"/>
      <c r="D5" s="83"/>
      <c r="E5" s="84"/>
      <c r="F5" s="85"/>
      <c r="G5" s="86"/>
    </row>
    <row r="6" s="78" customFormat="1" ht="75.75" spans="1:18">
      <c r="A6" s="88" t="s">
        <v>30</v>
      </c>
      <c r="B6" s="90" t="s">
        <v>142</v>
      </c>
      <c r="C6" s="91" t="s">
        <v>89</v>
      </c>
      <c r="D6" s="92">
        <v>705.5</v>
      </c>
      <c r="E6" s="92"/>
      <c r="F6" s="85">
        <f>ROUND(D6*E6,0)</f>
        <v>0</v>
      </c>
      <c r="G6" s="93" t="s">
        <v>92</v>
      </c>
      <c r="H6" s="79"/>
      <c r="I6" s="79"/>
      <c r="J6" s="79"/>
      <c r="K6" s="79"/>
      <c r="L6" s="79"/>
      <c r="M6" s="79"/>
      <c r="N6" s="79"/>
      <c r="O6" s="79"/>
      <c r="P6" s="79"/>
      <c r="Q6" s="79"/>
      <c r="R6" s="79"/>
    </row>
    <row r="7" s="78" customFormat="1" ht="75.75" spans="1:18">
      <c r="A7" s="88" t="s">
        <v>34</v>
      </c>
      <c r="B7" s="94" t="s">
        <v>143</v>
      </c>
      <c r="C7" s="91" t="s">
        <v>89</v>
      </c>
      <c r="D7" s="92">
        <v>705.5</v>
      </c>
      <c r="E7" s="95"/>
      <c r="F7" s="85">
        <f>ROUND(D7*E7,0)</f>
        <v>0</v>
      </c>
      <c r="G7" s="93" t="s">
        <v>92</v>
      </c>
      <c r="H7" s="79"/>
      <c r="I7" s="79"/>
      <c r="J7" s="79"/>
      <c r="K7" s="79"/>
      <c r="L7" s="79"/>
      <c r="M7" s="79"/>
      <c r="N7" s="79"/>
      <c r="O7" s="79"/>
      <c r="P7" s="79"/>
      <c r="Q7" s="79"/>
      <c r="R7" s="79"/>
    </row>
    <row r="8" s="78" customFormat="1" ht="22.5" customHeight="1" spans="1:18">
      <c r="A8" s="88" t="s">
        <v>144</v>
      </c>
      <c r="B8" s="89" t="s">
        <v>145</v>
      </c>
      <c r="C8" s="91"/>
      <c r="D8" s="92"/>
      <c r="E8" s="95"/>
      <c r="F8" s="85"/>
      <c r="G8" s="93"/>
      <c r="H8" s="79"/>
      <c r="I8" s="79"/>
      <c r="J8" s="79"/>
      <c r="K8" s="79"/>
      <c r="L8" s="79"/>
      <c r="M8" s="79"/>
      <c r="N8" s="79"/>
      <c r="O8" s="79"/>
      <c r="P8" s="79"/>
      <c r="Q8" s="79"/>
      <c r="R8" s="79"/>
    </row>
    <row r="9" s="78" customFormat="1" ht="101" spans="1:18">
      <c r="A9" s="88" t="s">
        <v>30</v>
      </c>
      <c r="B9" s="89" t="s">
        <v>146</v>
      </c>
      <c r="C9" s="91" t="s">
        <v>89</v>
      </c>
      <c r="D9" s="92">
        <v>720</v>
      </c>
      <c r="E9" s="84"/>
      <c r="F9" s="85">
        <f t="shared" ref="F9:F14" si="0">ROUND(D9*E9,0)</f>
        <v>0</v>
      </c>
      <c r="G9" s="93" t="s">
        <v>147</v>
      </c>
      <c r="H9" s="79"/>
      <c r="I9" s="79"/>
      <c r="J9" s="79"/>
      <c r="K9" s="79"/>
      <c r="L9" s="79"/>
      <c r="M9" s="79"/>
      <c r="N9" s="79"/>
      <c r="O9" s="79"/>
      <c r="P9" s="79"/>
      <c r="Q9" s="79"/>
      <c r="R9" s="79"/>
    </row>
    <row r="10" s="78" customFormat="1" ht="75.75" spans="1:18">
      <c r="A10" s="88" t="s">
        <v>34</v>
      </c>
      <c r="B10" s="94" t="s">
        <v>148</v>
      </c>
      <c r="C10" s="91" t="s">
        <v>149</v>
      </c>
      <c r="D10" s="92">
        <v>2.08</v>
      </c>
      <c r="E10" s="92"/>
      <c r="F10" s="85">
        <f t="shared" si="0"/>
        <v>0</v>
      </c>
      <c r="G10" s="93" t="s">
        <v>90</v>
      </c>
      <c r="H10" s="79"/>
      <c r="I10" s="79"/>
      <c r="J10" s="79"/>
      <c r="K10" s="79"/>
      <c r="L10" s="79"/>
      <c r="M10" s="79"/>
      <c r="N10" s="79"/>
      <c r="O10" s="79"/>
      <c r="P10" s="79"/>
      <c r="Q10" s="79"/>
      <c r="R10" s="79"/>
    </row>
    <row r="11" s="78" customFormat="1" ht="75.75" spans="1:18">
      <c r="A11" s="96" t="s">
        <v>36</v>
      </c>
      <c r="B11" s="97" t="s">
        <v>150</v>
      </c>
      <c r="C11" s="84" t="s">
        <v>134</v>
      </c>
      <c r="D11" s="92">
        <v>40.5</v>
      </c>
      <c r="E11" s="98"/>
      <c r="F11" s="85">
        <f t="shared" si="0"/>
        <v>0</v>
      </c>
      <c r="G11" s="93" t="s">
        <v>90</v>
      </c>
      <c r="H11" s="79"/>
      <c r="I11" s="79"/>
      <c r="J11" s="79"/>
      <c r="K11" s="79"/>
      <c r="L11" s="79"/>
      <c r="M11" s="79"/>
      <c r="N11" s="79"/>
      <c r="O11" s="79"/>
      <c r="P11" s="79"/>
      <c r="Q11" s="79"/>
      <c r="R11" s="79"/>
    </row>
    <row r="12" s="78" customFormat="1" ht="75.75" spans="1:18">
      <c r="A12" s="99" t="s">
        <v>151</v>
      </c>
      <c r="B12" s="90" t="s">
        <v>152</v>
      </c>
      <c r="C12" s="84" t="s">
        <v>134</v>
      </c>
      <c r="D12" s="92">
        <v>40.5</v>
      </c>
      <c r="E12" s="98"/>
      <c r="F12" s="85">
        <f t="shared" si="0"/>
        <v>0</v>
      </c>
      <c r="G12" s="93" t="s">
        <v>90</v>
      </c>
      <c r="H12" s="79"/>
      <c r="I12" s="79"/>
      <c r="J12" s="79"/>
      <c r="K12" s="79"/>
      <c r="L12" s="79"/>
      <c r="M12" s="79"/>
      <c r="N12" s="79"/>
      <c r="O12" s="79"/>
      <c r="P12" s="79"/>
      <c r="Q12" s="79"/>
      <c r="R12" s="79"/>
    </row>
    <row r="13" s="78" customFormat="1" ht="75.75" spans="1:18">
      <c r="A13" s="99" t="s">
        <v>153</v>
      </c>
      <c r="B13" s="90" t="s">
        <v>154</v>
      </c>
      <c r="C13" s="84" t="s">
        <v>134</v>
      </c>
      <c r="D13" s="92">
        <v>40</v>
      </c>
      <c r="E13" s="98"/>
      <c r="F13" s="85">
        <f t="shared" si="0"/>
        <v>0</v>
      </c>
      <c r="G13" s="93" t="s">
        <v>90</v>
      </c>
      <c r="H13" s="79"/>
      <c r="I13" s="79"/>
      <c r="J13" s="79"/>
      <c r="K13" s="79"/>
      <c r="L13" s="79"/>
      <c r="M13" s="79"/>
      <c r="N13" s="79"/>
      <c r="O13" s="79"/>
      <c r="P13" s="79"/>
      <c r="Q13" s="79"/>
      <c r="R13" s="79"/>
    </row>
    <row r="14" s="78" customFormat="1" ht="75.75" spans="1:18">
      <c r="A14" s="99" t="s">
        <v>155</v>
      </c>
      <c r="B14" s="90" t="s">
        <v>156</v>
      </c>
      <c r="C14" s="84" t="s">
        <v>134</v>
      </c>
      <c r="D14" s="92">
        <v>18</v>
      </c>
      <c r="E14" s="92"/>
      <c r="F14" s="85">
        <f t="shared" si="0"/>
        <v>0</v>
      </c>
      <c r="G14" s="93" t="s">
        <v>90</v>
      </c>
      <c r="H14" s="79"/>
      <c r="I14" s="79"/>
      <c r="J14" s="79"/>
      <c r="K14" s="79"/>
      <c r="L14" s="79"/>
      <c r="M14" s="79"/>
      <c r="N14" s="79"/>
      <c r="O14" s="79"/>
      <c r="P14" s="79"/>
      <c r="Q14" s="79"/>
      <c r="R14" s="79"/>
    </row>
    <row r="15" ht="24" customHeight="1" spans="1:7">
      <c r="A15" s="83">
        <v>403</v>
      </c>
      <c r="B15" s="87" t="s">
        <v>157</v>
      </c>
      <c r="C15" s="83"/>
      <c r="D15" s="100"/>
      <c r="E15" s="101"/>
      <c r="F15" s="102"/>
      <c r="G15" s="103"/>
    </row>
    <row r="16" ht="24" customHeight="1" spans="1:7">
      <c r="A16" s="83" t="s">
        <v>158</v>
      </c>
      <c r="B16" s="87" t="s">
        <v>159</v>
      </c>
      <c r="C16" s="83"/>
      <c r="D16" s="100"/>
      <c r="E16" s="101"/>
      <c r="F16" s="102"/>
      <c r="G16" s="103"/>
    </row>
    <row r="17" ht="24" customHeight="1" spans="1:7">
      <c r="A17" s="83" t="s">
        <v>160</v>
      </c>
      <c r="B17" s="87" t="s">
        <v>161</v>
      </c>
      <c r="C17" s="83"/>
      <c r="D17" s="104"/>
      <c r="E17" s="101"/>
      <c r="F17" s="102"/>
      <c r="G17" s="103"/>
    </row>
    <row r="18" ht="88.35" spans="1:7">
      <c r="A18" s="83" t="s">
        <v>34</v>
      </c>
      <c r="B18" s="105" t="s">
        <v>162</v>
      </c>
      <c r="C18" s="83" t="s">
        <v>163</v>
      </c>
      <c r="D18" s="104">
        <v>3915.8</v>
      </c>
      <c r="E18" s="104"/>
      <c r="F18" s="85">
        <f>ROUND(D18*E18,0)</f>
        <v>0</v>
      </c>
      <c r="G18" s="106" t="s">
        <v>164</v>
      </c>
    </row>
    <row r="19" ht="24" customHeight="1" spans="1:7">
      <c r="A19" s="83" t="s">
        <v>165</v>
      </c>
      <c r="B19" s="87" t="s">
        <v>166</v>
      </c>
      <c r="C19" s="83"/>
      <c r="D19" s="107"/>
      <c r="E19" s="101"/>
      <c r="F19" s="102"/>
      <c r="G19" s="108"/>
    </row>
    <row r="20" ht="24" customHeight="1" spans="1:7">
      <c r="A20" s="109" t="s">
        <v>167</v>
      </c>
      <c r="B20" s="105" t="s">
        <v>168</v>
      </c>
      <c r="C20" s="110"/>
      <c r="D20" s="104"/>
      <c r="E20" s="101"/>
      <c r="F20" s="102"/>
      <c r="G20" s="103"/>
    </row>
    <row r="21" ht="88.35" spans="1:7">
      <c r="A21" s="111" t="s">
        <v>30</v>
      </c>
      <c r="B21" s="87" t="s">
        <v>162</v>
      </c>
      <c r="C21" s="83" t="s">
        <v>163</v>
      </c>
      <c r="D21" s="104">
        <v>1111.4</v>
      </c>
      <c r="E21" s="101"/>
      <c r="F21" s="85">
        <f t="shared" ref="F21:F22" si="1">ROUND(D21*E21,0)</f>
        <v>0</v>
      </c>
      <c r="G21" s="106" t="s">
        <v>164</v>
      </c>
    </row>
    <row r="22" ht="88.35" spans="1:7">
      <c r="A22" s="83" t="s">
        <v>34</v>
      </c>
      <c r="B22" s="105" t="s">
        <v>169</v>
      </c>
      <c r="C22" s="110" t="s">
        <v>163</v>
      </c>
      <c r="D22" s="104">
        <v>12787.2</v>
      </c>
      <c r="E22" s="101"/>
      <c r="F22" s="85">
        <f t="shared" si="1"/>
        <v>0</v>
      </c>
      <c r="G22" s="106" t="s">
        <v>164</v>
      </c>
    </row>
    <row r="23" ht="24" customHeight="1" spans="1:7">
      <c r="A23" s="109" t="s">
        <v>170</v>
      </c>
      <c r="B23" s="105" t="s">
        <v>171</v>
      </c>
      <c r="C23" s="110"/>
      <c r="D23" s="104"/>
      <c r="E23" s="101"/>
      <c r="F23" s="102"/>
      <c r="G23" s="103"/>
    </row>
    <row r="24" ht="88.35" spans="1:7">
      <c r="A24" s="111" t="s">
        <v>30</v>
      </c>
      <c r="B24" s="87" t="s">
        <v>172</v>
      </c>
      <c r="C24" s="110" t="s">
        <v>163</v>
      </c>
      <c r="D24" s="104">
        <v>14619</v>
      </c>
      <c r="E24" s="101"/>
      <c r="F24" s="85">
        <f t="shared" ref="F24:F25" si="2">ROUND(D24*E24,0)</f>
        <v>0</v>
      </c>
      <c r="G24" s="106" t="s">
        <v>164</v>
      </c>
    </row>
    <row r="25" ht="88.35" spans="1:7">
      <c r="A25" s="83" t="s">
        <v>34</v>
      </c>
      <c r="B25" s="105" t="s">
        <v>162</v>
      </c>
      <c r="C25" s="110" t="s">
        <v>163</v>
      </c>
      <c r="D25" s="104">
        <v>54471.6</v>
      </c>
      <c r="E25" s="101"/>
      <c r="F25" s="85">
        <f t="shared" si="2"/>
        <v>0</v>
      </c>
      <c r="G25" s="106" t="s">
        <v>164</v>
      </c>
    </row>
    <row r="26" ht="24" customHeight="1" spans="1:7">
      <c r="A26" s="109" t="s">
        <v>173</v>
      </c>
      <c r="B26" s="105" t="s">
        <v>174</v>
      </c>
      <c r="C26" s="110"/>
      <c r="D26" s="104"/>
      <c r="E26" s="101"/>
      <c r="F26" s="102"/>
      <c r="G26" s="103"/>
    </row>
    <row r="27" ht="88.35" spans="1:7">
      <c r="A27" s="111" t="s">
        <v>30</v>
      </c>
      <c r="B27" s="87" t="s">
        <v>172</v>
      </c>
      <c r="C27" s="110" t="s">
        <v>163</v>
      </c>
      <c r="D27" s="104">
        <v>2656.8</v>
      </c>
      <c r="E27" s="101"/>
      <c r="F27" s="85">
        <f t="shared" ref="F27:F28" si="3">ROUND(D27*E27,0)</f>
        <v>0</v>
      </c>
      <c r="G27" s="106" t="s">
        <v>164</v>
      </c>
    </row>
    <row r="28" ht="88.35" spans="1:7">
      <c r="A28" s="83" t="s">
        <v>34</v>
      </c>
      <c r="B28" s="105" t="s">
        <v>162</v>
      </c>
      <c r="C28" s="110" t="s">
        <v>163</v>
      </c>
      <c r="D28" s="104">
        <v>8026.9</v>
      </c>
      <c r="E28" s="101"/>
      <c r="F28" s="85">
        <f t="shared" si="3"/>
        <v>0</v>
      </c>
      <c r="G28" s="106" t="s">
        <v>164</v>
      </c>
    </row>
    <row r="29" ht="24" customHeight="1" spans="1:7">
      <c r="A29" s="83" t="s">
        <v>175</v>
      </c>
      <c r="B29" s="87" t="s">
        <v>176</v>
      </c>
      <c r="C29" s="83"/>
      <c r="D29" s="104"/>
      <c r="E29" s="101"/>
      <c r="F29" s="102"/>
      <c r="G29" s="103"/>
    </row>
    <row r="30" ht="88.35" spans="1:7">
      <c r="A30" s="111" t="s">
        <v>30</v>
      </c>
      <c r="B30" s="105" t="s">
        <v>162</v>
      </c>
      <c r="C30" s="83" t="s">
        <v>163</v>
      </c>
      <c r="D30" s="104">
        <v>5263.18</v>
      </c>
      <c r="E30" s="101"/>
      <c r="F30" s="85">
        <f>ROUND(D30*E30,0)</f>
        <v>0</v>
      </c>
      <c r="G30" s="106" t="s">
        <v>164</v>
      </c>
    </row>
    <row r="31" ht="63.1" spans="1:7">
      <c r="A31" s="83" t="s">
        <v>34</v>
      </c>
      <c r="B31" s="105" t="s">
        <v>177</v>
      </c>
      <c r="C31" s="83" t="s">
        <v>163</v>
      </c>
      <c r="D31" s="112">
        <v>2956</v>
      </c>
      <c r="E31" s="101"/>
      <c r="F31" s="85">
        <f>ROUND(D31*E31,0)</f>
        <v>0</v>
      </c>
      <c r="G31" s="113" t="s">
        <v>178</v>
      </c>
    </row>
    <row r="32" ht="63.1" spans="1:7">
      <c r="A32" s="96" t="s">
        <v>36</v>
      </c>
      <c r="B32" s="105" t="s">
        <v>179</v>
      </c>
      <c r="C32" s="83" t="s">
        <v>163</v>
      </c>
      <c r="D32" s="104">
        <v>160.16</v>
      </c>
      <c r="E32" s="101"/>
      <c r="F32" s="85">
        <f t="shared" ref="F32:F40" si="4">ROUND(D32*E32,0)</f>
        <v>0</v>
      </c>
      <c r="G32" s="113" t="s">
        <v>178</v>
      </c>
    </row>
    <row r="33" ht="63.1" spans="1:7">
      <c r="A33" s="114" t="s">
        <v>151</v>
      </c>
      <c r="B33" s="105" t="s">
        <v>180</v>
      </c>
      <c r="C33" s="83" t="s">
        <v>134</v>
      </c>
      <c r="D33" s="104">
        <v>40.5</v>
      </c>
      <c r="E33" s="101"/>
      <c r="F33" s="85">
        <f t="shared" si="4"/>
        <v>0</v>
      </c>
      <c r="G33" s="113" t="s">
        <v>181</v>
      </c>
    </row>
    <row r="34" ht="63.1" spans="1:7">
      <c r="A34" s="114" t="s">
        <v>153</v>
      </c>
      <c r="B34" s="105" t="s">
        <v>182</v>
      </c>
      <c r="C34" s="83" t="s">
        <v>134</v>
      </c>
      <c r="D34" s="104">
        <v>40.5</v>
      </c>
      <c r="E34" s="101"/>
      <c r="F34" s="85">
        <f t="shared" si="4"/>
        <v>0</v>
      </c>
      <c r="G34" s="113" t="s">
        <v>181</v>
      </c>
    </row>
    <row r="35" ht="63.1" spans="1:7">
      <c r="A35" s="114" t="s">
        <v>155</v>
      </c>
      <c r="B35" s="105" t="s">
        <v>183</v>
      </c>
      <c r="C35" s="83" t="s">
        <v>134</v>
      </c>
      <c r="D35" s="104">
        <v>40</v>
      </c>
      <c r="E35" s="101"/>
      <c r="F35" s="85">
        <f t="shared" si="4"/>
        <v>0</v>
      </c>
      <c r="G35" s="113" t="s">
        <v>181</v>
      </c>
    </row>
    <row r="36" ht="63.1" spans="1:7">
      <c r="A36" s="114" t="s">
        <v>184</v>
      </c>
      <c r="B36" s="105" t="s">
        <v>185</v>
      </c>
      <c r="C36" s="83" t="s">
        <v>186</v>
      </c>
      <c r="D36" s="104">
        <v>448</v>
      </c>
      <c r="E36" s="101"/>
      <c r="F36" s="85">
        <f t="shared" si="4"/>
        <v>0</v>
      </c>
      <c r="G36" s="113" t="s">
        <v>187</v>
      </c>
    </row>
    <row r="37" ht="63.1" spans="1:7">
      <c r="A37" s="114" t="s">
        <v>188</v>
      </c>
      <c r="B37" s="105" t="s">
        <v>189</v>
      </c>
      <c r="C37" s="83" t="s">
        <v>190</v>
      </c>
      <c r="D37" s="112">
        <v>324</v>
      </c>
      <c r="E37" s="101"/>
      <c r="F37" s="102">
        <f>ROUND(E37*D37,0)</f>
        <v>0</v>
      </c>
      <c r="G37" s="113" t="s">
        <v>178</v>
      </c>
    </row>
    <row r="38" ht="63.1" spans="1:7">
      <c r="A38" s="96" t="s">
        <v>191</v>
      </c>
      <c r="B38" s="105" t="s">
        <v>192</v>
      </c>
      <c r="C38" s="83" t="s">
        <v>190</v>
      </c>
      <c r="D38" s="112">
        <v>252</v>
      </c>
      <c r="E38" s="101"/>
      <c r="F38" s="102">
        <f>ROUND(E38*D38,0)</f>
        <v>0</v>
      </c>
      <c r="G38" s="113" t="s">
        <v>178</v>
      </c>
    </row>
    <row r="39" ht="63.1" spans="1:7">
      <c r="A39" s="114" t="s">
        <v>193</v>
      </c>
      <c r="B39" s="105" t="s">
        <v>194</v>
      </c>
      <c r="C39" s="83" t="s">
        <v>190</v>
      </c>
      <c r="D39" s="104">
        <v>160</v>
      </c>
      <c r="E39" s="101"/>
      <c r="F39" s="85">
        <f>ROUND(D39*E39,0)</f>
        <v>0</v>
      </c>
      <c r="G39" s="113" t="s">
        <v>178</v>
      </c>
    </row>
    <row r="40" ht="63.1" spans="1:7">
      <c r="A40" s="114" t="s">
        <v>195</v>
      </c>
      <c r="B40" s="87" t="s">
        <v>196</v>
      </c>
      <c r="C40" s="83" t="s">
        <v>197</v>
      </c>
      <c r="D40" s="104">
        <v>270</v>
      </c>
      <c r="E40" s="101"/>
      <c r="F40" s="85">
        <f t="shared" si="4"/>
        <v>0</v>
      </c>
      <c r="G40" s="113" t="s">
        <v>178</v>
      </c>
    </row>
    <row r="41" ht="24" customHeight="1" spans="1:7">
      <c r="A41" s="83">
        <v>410</v>
      </c>
      <c r="B41" s="87" t="s">
        <v>198</v>
      </c>
      <c r="C41" s="83"/>
      <c r="D41" s="104"/>
      <c r="E41" s="101"/>
      <c r="F41" s="102"/>
      <c r="G41" s="103"/>
    </row>
    <row r="42" ht="24" customHeight="1" spans="1:7">
      <c r="A42" s="83" t="s">
        <v>199</v>
      </c>
      <c r="B42" s="87" t="s">
        <v>200</v>
      </c>
      <c r="C42" s="83"/>
      <c r="D42" s="104"/>
      <c r="E42" s="101"/>
      <c r="F42" s="102"/>
      <c r="G42" s="103"/>
    </row>
    <row r="43" ht="88.35" spans="1:7">
      <c r="A43" s="96" t="s">
        <v>36</v>
      </c>
      <c r="B43" s="115" t="s">
        <v>201</v>
      </c>
      <c r="C43" s="116" t="s">
        <v>149</v>
      </c>
      <c r="D43" s="104">
        <v>2.08</v>
      </c>
      <c r="E43" s="101"/>
      <c r="F43" s="85">
        <f>ROUND(D43*E43,0)</f>
        <v>0</v>
      </c>
      <c r="G43" s="113" t="s">
        <v>202</v>
      </c>
    </row>
    <row r="44" ht="28.5" customHeight="1" spans="1:7">
      <c r="A44" s="83" t="s">
        <v>203</v>
      </c>
      <c r="B44" s="87" t="s">
        <v>204</v>
      </c>
      <c r="C44" s="83"/>
      <c r="D44" s="104"/>
      <c r="E44" s="101"/>
      <c r="F44" s="102"/>
      <c r="G44" s="103"/>
    </row>
    <row r="45" ht="101" spans="1:7">
      <c r="A45" s="83" t="s">
        <v>34</v>
      </c>
      <c r="B45" s="87" t="s">
        <v>205</v>
      </c>
      <c r="C45" s="116" t="s">
        <v>149</v>
      </c>
      <c r="D45" s="104">
        <v>45.4</v>
      </c>
      <c r="E45" s="101"/>
      <c r="F45" s="85">
        <f>ROUND(D45*E45,0)</f>
        <v>0</v>
      </c>
      <c r="G45" s="113" t="s">
        <v>206</v>
      </c>
    </row>
    <row r="46" ht="24" customHeight="1" spans="1:7">
      <c r="A46" s="96" t="s">
        <v>207</v>
      </c>
      <c r="B46" s="87" t="s">
        <v>208</v>
      </c>
      <c r="C46" s="83"/>
      <c r="D46" s="104"/>
      <c r="E46" s="101"/>
      <c r="F46" s="102"/>
      <c r="G46" s="103"/>
    </row>
    <row r="47" ht="88.35" spans="1:7">
      <c r="A47" s="96" t="s">
        <v>34</v>
      </c>
      <c r="B47" s="117" t="s">
        <v>209</v>
      </c>
      <c r="C47" s="118" t="s">
        <v>149</v>
      </c>
      <c r="D47" s="104">
        <v>0.2</v>
      </c>
      <c r="E47" s="101"/>
      <c r="F47" s="85">
        <f t="shared" ref="F47:F50" si="5">ROUND(D47*E47,0)</f>
        <v>0</v>
      </c>
      <c r="G47" s="113" t="s">
        <v>202</v>
      </c>
    </row>
    <row r="48" ht="88.35" spans="1:7">
      <c r="A48" s="83" t="s">
        <v>30</v>
      </c>
      <c r="B48" s="115" t="s">
        <v>210</v>
      </c>
      <c r="C48" s="83" t="s">
        <v>149</v>
      </c>
      <c r="D48" s="104">
        <v>7.21</v>
      </c>
      <c r="E48" s="104"/>
      <c r="F48" s="85">
        <f t="shared" si="5"/>
        <v>0</v>
      </c>
      <c r="G48" s="113" t="s">
        <v>202</v>
      </c>
    </row>
    <row r="49" ht="88.35" spans="1:7">
      <c r="A49" s="96" t="s">
        <v>36</v>
      </c>
      <c r="B49" s="115" t="s">
        <v>211</v>
      </c>
      <c r="C49" s="83" t="s">
        <v>149</v>
      </c>
      <c r="D49" s="104">
        <v>5.8</v>
      </c>
      <c r="E49" s="104"/>
      <c r="F49" s="85">
        <f t="shared" si="5"/>
        <v>0</v>
      </c>
      <c r="G49" s="113" t="s">
        <v>202</v>
      </c>
    </row>
    <row r="50" ht="88.35" spans="1:7">
      <c r="A50" s="114" t="s">
        <v>184</v>
      </c>
      <c r="B50" s="115" t="s">
        <v>212</v>
      </c>
      <c r="C50" s="83" t="s">
        <v>149</v>
      </c>
      <c r="D50" s="104">
        <v>4.8</v>
      </c>
      <c r="E50" s="104"/>
      <c r="F50" s="85">
        <f t="shared" si="5"/>
        <v>0</v>
      </c>
      <c r="G50" s="113" t="s">
        <v>202</v>
      </c>
    </row>
    <row r="51" ht="24" customHeight="1" spans="1:7">
      <c r="A51" s="96" t="s">
        <v>213</v>
      </c>
      <c r="B51" s="87" t="s">
        <v>214</v>
      </c>
      <c r="C51" s="83"/>
      <c r="D51" s="104"/>
      <c r="E51" s="101"/>
      <c r="F51" s="102"/>
      <c r="G51" s="103"/>
    </row>
    <row r="52" ht="24" customHeight="1" spans="1:7">
      <c r="A52" s="96" t="s">
        <v>215</v>
      </c>
      <c r="B52" s="87" t="s">
        <v>216</v>
      </c>
      <c r="C52" s="83"/>
      <c r="D52" s="104"/>
      <c r="E52" s="101"/>
      <c r="F52" s="102"/>
      <c r="G52" s="103"/>
    </row>
    <row r="53" ht="101" spans="1:7">
      <c r="A53" s="96" t="s">
        <v>30</v>
      </c>
      <c r="B53" s="87" t="s">
        <v>217</v>
      </c>
      <c r="C53" s="83" t="s">
        <v>163</v>
      </c>
      <c r="D53" s="104">
        <v>15822</v>
      </c>
      <c r="E53" s="104"/>
      <c r="F53" s="85">
        <f>ROUND(D53*E53,0)</f>
        <v>0</v>
      </c>
      <c r="G53" s="113" t="s">
        <v>218</v>
      </c>
    </row>
    <row r="54" ht="24" customHeight="1" spans="1:7">
      <c r="A54" s="96" t="s">
        <v>219</v>
      </c>
      <c r="B54" s="87" t="s">
        <v>220</v>
      </c>
      <c r="C54" s="83"/>
      <c r="D54" s="100"/>
      <c r="E54" s="101"/>
      <c r="F54" s="102"/>
      <c r="G54" s="103"/>
    </row>
    <row r="55" ht="88.35" spans="1:7">
      <c r="A55" s="83" t="s">
        <v>30</v>
      </c>
      <c r="B55" s="87" t="s">
        <v>221</v>
      </c>
      <c r="C55" s="83" t="s">
        <v>149</v>
      </c>
      <c r="D55" s="104">
        <v>336.78</v>
      </c>
      <c r="E55" s="101"/>
      <c r="F55" s="85">
        <f>ROUND(D55*E55,0)</f>
        <v>0</v>
      </c>
      <c r="G55" s="113" t="s">
        <v>222</v>
      </c>
    </row>
    <row r="56" ht="24" customHeight="1" spans="1:7">
      <c r="A56" s="96">
        <v>415</v>
      </c>
      <c r="B56" s="119" t="s">
        <v>223</v>
      </c>
      <c r="C56" s="83"/>
      <c r="D56" s="104"/>
      <c r="E56" s="101"/>
      <c r="F56" s="102"/>
      <c r="G56" s="103"/>
    </row>
    <row r="57" ht="24" customHeight="1" spans="1:7">
      <c r="A57" s="96" t="s">
        <v>224</v>
      </c>
      <c r="B57" s="119" t="s">
        <v>225</v>
      </c>
      <c r="C57" s="83"/>
      <c r="D57" s="104"/>
      <c r="E57" s="101"/>
      <c r="F57" s="102"/>
      <c r="G57" s="103"/>
    </row>
    <row r="58" ht="101" spans="1:7">
      <c r="A58" s="96" t="s">
        <v>30</v>
      </c>
      <c r="B58" s="117" t="s">
        <v>226</v>
      </c>
      <c r="C58" s="118" t="s">
        <v>149</v>
      </c>
      <c r="D58" s="104">
        <v>27.7</v>
      </c>
      <c r="E58" s="104"/>
      <c r="F58" s="85">
        <f t="shared" ref="F58:F59" si="6">ROUND(D58*E58,0)</f>
        <v>0</v>
      </c>
      <c r="G58" s="120" t="s">
        <v>126</v>
      </c>
    </row>
    <row r="59" ht="101" spans="1:7">
      <c r="A59" s="96" t="s">
        <v>34</v>
      </c>
      <c r="B59" s="117" t="s">
        <v>227</v>
      </c>
      <c r="C59" s="118" t="s">
        <v>149</v>
      </c>
      <c r="D59" s="104">
        <v>34.62</v>
      </c>
      <c r="E59" s="121"/>
      <c r="F59" s="85">
        <f t="shared" si="6"/>
        <v>0</v>
      </c>
      <c r="G59" s="120" t="s">
        <v>126</v>
      </c>
    </row>
    <row r="60" ht="24" customHeight="1" spans="1:7">
      <c r="A60" s="96" t="s">
        <v>228</v>
      </c>
      <c r="B60" s="119" t="s">
        <v>229</v>
      </c>
      <c r="C60" s="83"/>
      <c r="D60" s="104"/>
      <c r="E60" s="101"/>
      <c r="F60" s="102"/>
      <c r="G60" s="103"/>
    </row>
    <row r="61" ht="88.35" spans="1:7">
      <c r="A61" s="96" t="s">
        <v>30</v>
      </c>
      <c r="B61" s="117" t="s">
        <v>230</v>
      </c>
      <c r="C61" s="118" t="s">
        <v>149</v>
      </c>
      <c r="D61" s="104">
        <v>77.22</v>
      </c>
      <c r="E61" s="104"/>
      <c r="F61" s="85">
        <f t="shared" ref="F61:F62" si="7">ROUND(D61*E61,0)</f>
        <v>0</v>
      </c>
      <c r="G61" s="113" t="s">
        <v>231</v>
      </c>
    </row>
    <row r="62" ht="88.35" spans="1:7">
      <c r="A62" s="96" t="s">
        <v>34</v>
      </c>
      <c r="B62" s="117" t="s">
        <v>232</v>
      </c>
      <c r="C62" s="118" t="s">
        <v>149</v>
      </c>
      <c r="D62" s="104">
        <v>1.3</v>
      </c>
      <c r="E62" s="101"/>
      <c r="F62" s="85">
        <f t="shared" si="7"/>
        <v>0</v>
      </c>
      <c r="G62" s="113" t="s">
        <v>233</v>
      </c>
    </row>
    <row r="63" ht="24" customHeight="1" spans="1:7">
      <c r="A63" s="96" t="s">
        <v>234</v>
      </c>
      <c r="B63" s="119" t="s">
        <v>235</v>
      </c>
      <c r="C63" s="83"/>
      <c r="D63" s="104"/>
      <c r="E63" s="101"/>
      <c r="F63" s="102"/>
      <c r="G63" s="103"/>
    </row>
    <row r="64" ht="75.75" spans="1:7">
      <c r="A64" s="96" t="s">
        <v>34</v>
      </c>
      <c r="B64" s="122" t="s">
        <v>236</v>
      </c>
      <c r="C64" s="118" t="s">
        <v>89</v>
      </c>
      <c r="D64" s="104">
        <v>747</v>
      </c>
      <c r="E64" s="101"/>
      <c r="F64" s="85">
        <f>ROUND(D64*E64,0)</f>
        <v>0</v>
      </c>
      <c r="G64" s="113" t="s">
        <v>237</v>
      </c>
    </row>
    <row r="65" ht="24" customHeight="1" spans="1:7">
      <c r="A65" s="96" t="s">
        <v>238</v>
      </c>
      <c r="B65" s="119" t="s">
        <v>239</v>
      </c>
      <c r="C65" s="83"/>
      <c r="D65" s="104"/>
      <c r="E65" s="101"/>
      <c r="F65" s="102"/>
      <c r="G65" s="103"/>
    </row>
    <row r="66" ht="24" customHeight="1" spans="1:7">
      <c r="A66" s="96" t="s">
        <v>30</v>
      </c>
      <c r="B66" s="119" t="s">
        <v>240</v>
      </c>
      <c r="C66" s="83"/>
      <c r="D66" s="104"/>
      <c r="E66" s="101"/>
      <c r="F66" s="102"/>
      <c r="G66" s="103"/>
    </row>
    <row r="67" ht="75.75" spans="1:7">
      <c r="A67" s="114" t="s">
        <v>241</v>
      </c>
      <c r="B67" s="117" t="s">
        <v>242</v>
      </c>
      <c r="C67" s="118" t="s">
        <v>163</v>
      </c>
      <c r="D67" s="104">
        <v>90</v>
      </c>
      <c r="E67" s="104"/>
      <c r="F67" s="85">
        <f t="shared" ref="F67:F68" si="8">ROUND(D67*E67,0)</f>
        <v>0</v>
      </c>
      <c r="G67" s="113" t="s">
        <v>243</v>
      </c>
    </row>
    <row r="68" ht="75.75" spans="1:7">
      <c r="A68" s="114" t="s">
        <v>244</v>
      </c>
      <c r="B68" s="117" t="s">
        <v>245</v>
      </c>
      <c r="C68" s="118" t="s">
        <v>134</v>
      </c>
      <c r="D68" s="104">
        <v>28</v>
      </c>
      <c r="E68" s="101"/>
      <c r="F68" s="85">
        <f t="shared" si="8"/>
        <v>0</v>
      </c>
      <c r="G68" s="113" t="s">
        <v>243</v>
      </c>
    </row>
    <row r="69" ht="24" customHeight="1" spans="1:7">
      <c r="A69" s="114" t="s">
        <v>34</v>
      </c>
      <c r="B69" s="117" t="s">
        <v>246</v>
      </c>
      <c r="C69" s="118"/>
      <c r="D69" s="104"/>
      <c r="E69" s="101"/>
      <c r="F69" s="102"/>
      <c r="G69" s="108"/>
    </row>
    <row r="70" ht="63.1" spans="1:7">
      <c r="A70" s="114" t="s">
        <v>241</v>
      </c>
      <c r="B70" s="117" t="s">
        <v>247</v>
      </c>
      <c r="C70" s="118" t="s">
        <v>149</v>
      </c>
      <c r="D70" s="123">
        <v>0.6</v>
      </c>
      <c r="E70" s="104"/>
      <c r="F70" s="85">
        <f>ROUND(D70*E70,0)</f>
        <v>0</v>
      </c>
      <c r="G70" s="113" t="s">
        <v>248</v>
      </c>
    </row>
    <row r="71" ht="24" customHeight="1" spans="1:7">
      <c r="A71" s="96">
        <v>416</v>
      </c>
      <c r="B71" s="119" t="s">
        <v>249</v>
      </c>
      <c r="C71" s="83"/>
      <c r="D71" s="104"/>
      <c r="E71" s="101"/>
      <c r="F71" s="102"/>
      <c r="G71" s="103"/>
    </row>
    <row r="72" ht="24" customHeight="1" spans="1:7">
      <c r="A72" s="96" t="s">
        <v>250</v>
      </c>
      <c r="B72" s="119" t="s">
        <v>251</v>
      </c>
      <c r="C72" s="118"/>
      <c r="D72" s="104"/>
      <c r="E72" s="101"/>
      <c r="F72" s="102"/>
      <c r="G72" s="103"/>
    </row>
    <row r="73" ht="88.35" spans="1:7">
      <c r="A73" s="96" t="s">
        <v>30</v>
      </c>
      <c r="B73" s="117" t="s">
        <v>252</v>
      </c>
      <c r="C73" s="118" t="s">
        <v>197</v>
      </c>
      <c r="D73" s="104">
        <v>10</v>
      </c>
      <c r="E73" s="101"/>
      <c r="F73" s="85">
        <f>ROUND(D73*E73,0)</f>
        <v>0</v>
      </c>
      <c r="G73" s="108" t="s">
        <v>253</v>
      </c>
    </row>
    <row r="74" ht="24" customHeight="1" spans="1:7">
      <c r="A74" s="96" t="s">
        <v>254</v>
      </c>
      <c r="B74" s="119" t="s">
        <v>255</v>
      </c>
      <c r="C74" s="118"/>
      <c r="D74" s="104"/>
      <c r="E74" s="101"/>
      <c r="F74" s="102"/>
      <c r="G74" s="103"/>
    </row>
    <row r="75" ht="88.35" spans="1:7">
      <c r="A75" s="96" t="s">
        <v>30</v>
      </c>
      <c r="B75" s="117" t="s">
        <v>256</v>
      </c>
      <c r="C75" s="118" t="s">
        <v>197</v>
      </c>
      <c r="D75" s="104">
        <v>10</v>
      </c>
      <c r="E75" s="124"/>
      <c r="F75" s="85">
        <f>ROUND(D75*E75,0)</f>
        <v>0</v>
      </c>
      <c r="G75" s="108" t="s">
        <v>253</v>
      </c>
    </row>
    <row r="76" ht="24" customHeight="1" spans="1:7">
      <c r="A76" s="96">
        <v>417</v>
      </c>
      <c r="B76" s="87" t="s">
        <v>257</v>
      </c>
      <c r="C76" s="83"/>
      <c r="D76" s="104"/>
      <c r="E76" s="124"/>
      <c r="F76" s="102"/>
      <c r="G76" s="93"/>
    </row>
    <row r="77" ht="24" customHeight="1" spans="1:7">
      <c r="A77" s="96" t="s">
        <v>258</v>
      </c>
      <c r="B77" s="87" t="s">
        <v>259</v>
      </c>
      <c r="C77" s="83"/>
      <c r="D77" s="104"/>
      <c r="E77" s="124"/>
      <c r="F77" s="102"/>
      <c r="G77" s="93"/>
    </row>
    <row r="78" ht="101" spans="1:7">
      <c r="A78" s="114" t="s">
        <v>30</v>
      </c>
      <c r="B78" s="87" t="s">
        <v>260</v>
      </c>
      <c r="C78" s="83" t="s">
        <v>134</v>
      </c>
      <c r="D78" s="104">
        <v>18</v>
      </c>
      <c r="E78" s="124"/>
      <c r="F78" s="85">
        <f>ROUND(D78*E78,0)</f>
        <v>0</v>
      </c>
      <c r="G78" s="93" t="s">
        <v>261</v>
      </c>
    </row>
    <row r="79" s="78" customFormat="1" ht="24" customHeight="1" spans="1:18">
      <c r="A79" s="114" t="s">
        <v>262</v>
      </c>
      <c r="B79" s="87" t="s">
        <v>263</v>
      </c>
      <c r="C79" s="83"/>
      <c r="D79" s="104"/>
      <c r="E79" s="124"/>
      <c r="F79" s="102"/>
      <c r="G79" s="93"/>
      <c r="H79" s="79"/>
      <c r="I79" s="79"/>
      <c r="J79" s="79"/>
      <c r="K79" s="79"/>
      <c r="L79" s="79"/>
      <c r="M79" s="79"/>
      <c r="N79" s="79"/>
      <c r="O79" s="79"/>
      <c r="P79" s="79"/>
      <c r="Q79" s="79"/>
      <c r="R79" s="79"/>
    </row>
    <row r="80" s="1" customFormat="1" ht="24" customHeight="1" spans="1:18">
      <c r="A80" s="125" t="s">
        <v>264</v>
      </c>
      <c r="B80" s="126" t="s">
        <v>265</v>
      </c>
      <c r="C80" s="127"/>
      <c r="D80" s="128"/>
      <c r="E80" s="129"/>
      <c r="F80" s="130"/>
      <c r="G80" s="131"/>
      <c r="H80" s="132"/>
      <c r="I80" s="132"/>
      <c r="J80" s="132"/>
      <c r="K80" s="132"/>
      <c r="L80" s="132"/>
      <c r="M80" s="132"/>
      <c r="N80" s="132"/>
      <c r="O80" s="132"/>
      <c r="P80" s="132"/>
      <c r="Q80" s="132"/>
      <c r="R80" s="132"/>
    </row>
    <row r="81" s="1" customFormat="1" ht="88.35" spans="1:18">
      <c r="A81" s="133" t="s">
        <v>30</v>
      </c>
      <c r="B81" s="126" t="s">
        <v>266</v>
      </c>
      <c r="C81" s="83" t="s">
        <v>134</v>
      </c>
      <c r="D81" s="128">
        <v>2681.78</v>
      </c>
      <c r="E81" s="124"/>
      <c r="F81" s="85">
        <f t="shared" ref="F81:F88" si="9">ROUND(D81*E81,0)</f>
        <v>0</v>
      </c>
      <c r="G81" s="113" t="s">
        <v>267</v>
      </c>
      <c r="H81" s="132"/>
      <c r="I81" s="132"/>
      <c r="J81" s="132"/>
      <c r="K81" s="132"/>
      <c r="L81" s="132"/>
      <c r="M81" s="132"/>
      <c r="N81" s="132"/>
      <c r="O81" s="132"/>
      <c r="P81" s="132"/>
      <c r="Q81" s="132"/>
      <c r="R81" s="132"/>
    </row>
    <row r="82" s="1" customFormat="1" ht="88.35" spans="1:18">
      <c r="A82" s="133" t="s">
        <v>34</v>
      </c>
      <c r="B82" s="126" t="s">
        <v>268</v>
      </c>
      <c r="C82" s="83" t="s">
        <v>134</v>
      </c>
      <c r="D82" s="128">
        <v>942</v>
      </c>
      <c r="E82" s="124"/>
      <c r="F82" s="85">
        <f t="shared" si="9"/>
        <v>0</v>
      </c>
      <c r="G82" s="113" t="s">
        <v>269</v>
      </c>
      <c r="H82" s="132"/>
      <c r="I82" s="132"/>
      <c r="J82" s="132"/>
      <c r="K82" s="132"/>
      <c r="L82" s="132"/>
      <c r="M82" s="132"/>
      <c r="N82" s="132"/>
      <c r="O82" s="132"/>
      <c r="P82" s="132"/>
      <c r="Q82" s="132"/>
      <c r="R82" s="132"/>
    </row>
    <row r="83" s="1" customFormat="1" ht="75.75" spans="1:18">
      <c r="A83" s="133" t="s">
        <v>36</v>
      </c>
      <c r="B83" s="126" t="s">
        <v>270</v>
      </c>
      <c r="C83" s="83" t="s">
        <v>134</v>
      </c>
      <c r="D83" s="128">
        <v>8.8</v>
      </c>
      <c r="E83" s="124"/>
      <c r="F83" s="85">
        <f t="shared" si="9"/>
        <v>0</v>
      </c>
      <c r="G83" s="113" t="s">
        <v>271</v>
      </c>
      <c r="H83" s="132"/>
      <c r="I83" s="132"/>
      <c r="J83" s="132"/>
      <c r="K83" s="132"/>
      <c r="L83" s="132"/>
      <c r="M83" s="132"/>
      <c r="N83" s="132"/>
      <c r="O83" s="132"/>
      <c r="P83" s="132"/>
      <c r="Q83" s="132"/>
      <c r="R83" s="132"/>
    </row>
    <row r="84" s="1" customFormat="1" ht="101" spans="1:18">
      <c r="A84" s="133" t="s">
        <v>151</v>
      </c>
      <c r="B84" s="126" t="s">
        <v>272</v>
      </c>
      <c r="C84" s="127" t="s">
        <v>89</v>
      </c>
      <c r="D84" s="128">
        <v>74.85</v>
      </c>
      <c r="E84" s="124"/>
      <c r="F84" s="85">
        <f t="shared" si="9"/>
        <v>0</v>
      </c>
      <c r="G84" s="113" t="s">
        <v>273</v>
      </c>
      <c r="H84" s="132"/>
      <c r="I84" s="132"/>
      <c r="J84" s="132"/>
      <c r="K84" s="132"/>
      <c r="L84" s="132"/>
      <c r="M84" s="132"/>
      <c r="N84" s="132"/>
      <c r="O84" s="132"/>
      <c r="P84" s="132"/>
      <c r="Q84" s="132"/>
      <c r="R84" s="132"/>
    </row>
    <row r="85" s="1" customFormat="1" ht="101" spans="1:18">
      <c r="A85" s="133" t="s">
        <v>274</v>
      </c>
      <c r="B85" s="126" t="s">
        <v>275</v>
      </c>
      <c r="C85" s="127" t="s">
        <v>89</v>
      </c>
      <c r="D85" s="128">
        <v>471.9</v>
      </c>
      <c r="E85" s="124"/>
      <c r="F85" s="85">
        <f t="shared" si="9"/>
        <v>0</v>
      </c>
      <c r="G85" s="113" t="s">
        <v>273</v>
      </c>
      <c r="H85" s="132"/>
      <c r="I85" s="132"/>
      <c r="J85" s="132"/>
      <c r="K85" s="132"/>
      <c r="L85" s="132"/>
      <c r="M85" s="132"/>
      <c r="N85" s="132"/>
      <c r="O85" s="132"/>
      <c r="P85" s="132"/>
      <c r="Q85" s="132"/>
      <c r="R85" s="132"/>
    </row>
    <row r="86" s="1" customFormat="1" ht="101" spans="1:18">
      <c r="A86" s="125" t="s">
        <v>155</v>
      </c>
      <c r="B86" s="126" t="s">
        <v>276</v>
      </c>
      <c r="C86" s="127" t="s">
        <v>89</v>
      </c>
      <c r="D86" s="128">
        <v>0.05</v>
      </c>
      <c r="E86" s="124"/>
      <c r="F86" s="85">
        <f t="shared" si="9"/>
        <v>0</v>
      </c>
      <c r="G86" s="113" t="s">
        <v>273</v>
      </c>
      <c r="H86" s="132"/>
      <c r="I86" s="132"/>
      <c r="J86" s="132"/>
      <c r="K86" s="132"/>
      <c r="L86" s="132"/>
      <c r="M86" s="132"/>
      <c r="N86" s="132"/>
      <c r="O86" s="132"/>
      <c r="P86" s="132"/>
      <c r="Q86" s="132"/>
      <c r="R86" s="132"/>
    </row>
    <row r="87" s="1" customFormat="1" ht="88.35" spans="1:18">
      <c r="A87" s="125" t="s">
        <v>184</v>
      </c>
      <c r="B87" s="126" t="s">
        <v>277</v>
      </c>
      <c r="C87" s="127" t="s">
        <v>89</v>
      </c>
      <c r="D87" s="128">
        <v>0.14</v>
      </c>
      <c r="E87" s="124"/>
      <c r="F87" s="85">
        <f t="shared" si="9"/>
        <v>0</v>
      </c>
      <c r="G87" s="134" t="s">
        <v>278</v>
      </c>
      <c r="H87" s="132"/>
      <c r="I87" s="132"/>
      <c r="J87" s="132"/>
      <c r="K87" s="132"/>
      <c r="L87" s="132"/>
      <c r="M87" s="132"/>
      <c r="N87" s="132"/>
      <c r="O87" s="132"/>
      <c r="P87" s="132"/>
      <c r="Q87" s="132"/>
      <c r="R87" s="132"/>
    </row>
    <row r="88" s="1" customFormat="1" ht="101" spans="1:18">
      <c r="A88" s="125" t="s">
        <v>188</v>
      </c>
      <c r="B88" s="126" t="s">
        <v>279</v>
      </c>
      <c r="C88" s="127" t="s">
        <v>197</v>
      </c>
      <c r="D88" s="128">
        <v>29</v>
      </c>
      <c r="E88" s="128"/>
      <c r="F88" s="85">
        <f t="shared" si="9"/>
        <v>0</v>
      </c>
      <c r="G88" s="113" t="s">
        <v>280</v>
      </c>
      <c r="H88" s="132"/>
      <c r="I88" s="132"/>
      <c r="J88" s="132"/>
      <c r="K88" s="132"/>
      <c r="L88" s="132"/>
      <c r="M88" s="132"/>
      <c r="N88" s="132"/>
      <c r="O88" s="132"/>
      <c r="P88" s="132"/>
      <c r="Q88" s="132"/>
      <c r="R88" s="132"/>
    </row>
    <row r="89" s="1" customFormat="1" ht="24.75" customHeight="1" spans="1:18">
      <c r="A89" s="125" t="s">
        <v>281</v>
      </c>
      <c r="B89" s="126" t="s">
        <v>282</v>
      </c>
      <c r="C89" s="127"/>
      <c r="D89" s="128"/>
      <c r="E89" s="124"/>
      <c r="F89" s="130"/>
      <c r="G89" s="131"/>
      <c r="H89" s="132"/>
      <c r="I89" s="132"/>
      <c r="J89" s="132"/>
      <c r="K89" s="132"/>
      <c r="L89" s="132"/>
      <c r="M89" s="132"/>
      <c r="N89" s="132"/>
      <c r="O89" s="132"/>
      <c r="P89" s="132"/>
      <c r="Q89" s="132"/>
      <c r="R89" s="132"/>
    </row>
    <row r="90" s="1" customFormat="1" ht="75.75" spans="1:18">
      <c r="A90" s="133" t="s">
        <v>30</v>
      </c>
      <c r="B90" s="135" t="s">
        <v>283</v>
      </c>
      <c r="C90" s="127" t="s">
        <v>89</v>
      </c>
      <c r="D90" s="128">
        <v>285.57</v>
      </c>
      <c r="E90" s="124"/>
      <c r="F90" s="85">
        <f t="shared" ref="F90:F96" si="10">ROUND(D90*E90,0)</f>
        <v>0</v>
      </c>
      <c r="G90" s="113" t="s">
        <v>284</v>
      </c>
      <c r="H90" s="132"/>
      <c r="I90" s="132"/>
      <c r="J90" s="132"/>
      <c r="K90" s="132"/>
      <c r="L90" s="132"/>
      <c r="M90" s="132"/>
      <c r="N90" s="132"/>
      <c r="O90" s="132"/>
      <c r="P90" s="132"/>
      <c r="Q90" s="132"/>
      <c r="R90" s="132"/>
    </row>
    <row r="91" s="1" customFormat="1" ht="75.75" spans="1:18">
      <c r="A91" s="133" t="s">
        <v>34</v>
      </c>
      <c r="B91" s="136" t="s">
        <v>285</v>
      </c>
      <c r="C91" s="127" t="s">
        <v>89</v>
      </c>
      <c r="D91" s="128">
        <v>441.62</v>
      </c>
      <c r="E91" s="124"/>
      <c r="F91" s="85">
        <f t="shared" si="10"/>
        <v>0</v>
      </c>
      <c r="G91" s="113" t="s">
        <v>286</v>
      </c>
      <c r="H91" s="132"/>
      <c r="I91" s="132"/>
      <c r="J91" s="132"/>
      <c r="K91" s="132"/>
      <c r="L91" s="132"/>
      <c r="M91" s="132"/>
      <c r="N91" s="132"/>
      <c r="O91" s="132"/>
      <c r="P91" s="132"/>
      <c r="Q91" s="132"/>
      <c r="R91" s="132"/>
    </row>
    <row r="92" s="1" customFormat="1" ht="75.75" spans="1:18">
      <c r="A92" s="133" t="s">
        <v>36</v>
      </c>
      <c r="B92" s="136" t="s">
        <v>287</v>
      </c>
      <c r="C92" s="127" t="s">
        <v>163</v>
      </c>
      <c r="D92" s="128">
        <v>318.34</v>
      </c>
      <c r="E92" s="124"/>
      <c r="F92" s="85">
        <f t="shared" si="10"/>
        <v>0</v>
      </c>
      <c r="G92" s="93" t="s">
        <v>90</v>
      </c>
      <c r="H92" s="132"/>
      <c r="I92" s="132"/>
      <c r="J92" s="132"/>
      <c r="K92" s="132"/>
      <c r="L92" s="132"/>
      <c r="M92" s="132"/>
      <c r="N92" s="132"/>
      <c r="O92" s="132"/>
      <c r="P92" s="132"/>
      <c r="Q92" s="132"/>
      <c r="R92" s="132"/>
    </row>
    <row r="93" s="1" customFormat="1" ht="88.35" spans="1:18">
      <c r="A93" s="133" t="s">
        <v>151</v>
      </c>
      <c r="B93" s="136" t="s">
        <v>288</v>
      </c>
      <c r="C93" s="127" t="s">
        <v>163</v>
      </c>
      <c r="D93" s="128">
        <v>4887.96</v>
      </c>
      <c r="E93" s="124"/>
      <c r="F93" s="85">
        <f t="shared" si="10"/>
        <v>0</v>
      </c>
      <c r="G93" s="131" t="s">
        <v>289</v>
      </c>
      <c r="H93" s="132"/>
      <c r="I93" s="132"/>
      <c r="J93" s="132"/>
      <c r="K93" s="132"/>
      <c r="L93" s="132"/>
      <c r="M93" s="132"/>
      <c r="N93" s="132"/>
      <c r="O93" s="132"/>
      <c r="P93" s="132"/>
      <c r="Q93" s="132"/>
      <c r="R93" s="132"/>
    </row>
    <row r="94" s="1" customFormat="1" ht="88.35" spans="1:18">
      <c r="A94" s="133" t="s">
        <v>274</v>
      </c>
      <c r="B94" s="136" t="s">
        <v>290</v>
      </c>
      <c r="C94" s="127" t="s">
        <v>163</v>
      </c>
      <c r="D94" s="128">
        <v>630.41</v>
      </c>
      <c r="E94" s="124"/>
      <c r="F94" s="85">
        <f t="shared" si="10"/>
        <v>0</v>
      </c>
      <c r="G94" s="131" t="s">
        <v>291</v>
      </c>
      <c r="H94" s="132"/>
      <c r="I94" s="132"/>
      <c r="J94" s="132"/>
      <c r="K94" s="132"/>
      <c r="L94" s="132"/>
      <c r="M94" s="132"/>
      <c r="N94" s="132"/>
      <c r="O94" s="132"/>
      <c r="P94" s="132"/>
      <c r="Q94" s="132"/>
      <c r="R94" s="132"/>
    </row>
    <row r="95" s="1" customFormat="1" ht="88.35" spans="1:18">
      <c r="A95" s="125" t="s">
        <v>155</v>
      </c>
      <c r="B95" s="126" t="s">
        <v>292</v>
      </c>
      <c r="C95" s="127" t="s">
        <v>197</v>
      </c>
      <c r="D95" s="128">
        <v>19</v>
      </c>
      <c r="E95" s="128"/>
      <c r="F95" s="85">
        <f t="shared" si="10"/>
        <v>0</v>
      </c>
      <c r="G95" s="131" t="s">
        <v>291</v>
      </c>
      <c r="H95" s="132"/>
      <c r="I95" s="132"/>
      <c r="J95" s="132"/>
      <c r="K95" s="132"/>
      <c r="L95" s="132"/>
      <c r="M95" s="132"/>
      <c r="N95" s="132"/>
      <c r="O95" s="132"/>
      <c r="P95" s="132"/>
      <c r="Q95" s="132"/>
      <c r="R95" s="132"/>
    </row>
    <row r="96" s="1" customFormat="1" ht="75.75" spans="1:18">
      <c r="A96" s="125" t="s">
        <v>184</v>
      </c>
      <c r="B96" s="126" t="s">
        <v>293</v>
      </c>
      <c r="C96" s="127" t="s">
        <v>186</v>
      </c>
      <c r="D96" s="128">
        <v>30</v>
      </c>
      <c r="E96" s="128"/>
      <c r="F96" s="85">
        <f t="shared" si="10"/>
        <v>0</v>
      </c>
      <c r="G96" s="131" t="s">
        <v>294</v>
      </c>
      <c r="H96" s="132"/>
      <c r="I96" s="132"/>
      <c r="J96" s="132"/>
      <c r="K96" s="132"/>
      <c r="L96" s="132"/>
      <c r="M96" s="132"/>
      <c r="N96" s="132"/>
      <c r="O96" s="132"/>
      <c r="P96" s="132"/>
      <c r="Q96" s="132"/>
      <c r="R96" s="132"/>
    </row>
    <row r="97" s="1" customFormat="1" ht="24" customHeight="1" spans="1:18">
      <c r="A97" s="125" t="s">
        <v>295</v>
      </c>
      <c r="B97" s="126" t="s">
        <v>296</v>
      </c>
      <c r="C97" s="127"/>
      <c r="D97" s="128"/>
      <c r="E97" s="124"/>
      <c r="F97" s="130"/>
      <c r="G97" s="131"/>
      <c r="H97" s="132"/>
      <c r="I97" s="132"/>
      <c r="J97" s="132"/>
      <c r="K97" s="132"/>
      <c r="L97" s="132"/>
      <c r="M97" s="132"/>
      <c r="N97" s="132"/>
      <c r="O97" s="132"/>
      <c r="P97" s="132"/>
      <c r="Q97" s="132"/>
      <c r="R97" s="132"/>
    </row>
    <row r="98" s="1" customFormat="1" ht="24" customHeight="1" spans="1:18">
      <c r="A98" s="125" t="s">
        <v>297</v>
      </c>
      <c r="B98" s="126" t="s">
        <v>298</v>
      </c>
      <c r="C98" s="127"/>
      <c r="D98" s="128"/>
      <c r="E98" s="124"/>
      <c r="F98" s="130"/>
      <c r="G98" s="131"/>
      <c r="H98" s="132"/>
      <c r="I98" s="132"/>
      <c r="J98" s="132"/>
      <c r="K98" s="132"/>
      <c r="L98" s="132"/>
      <c r="M98" s="132"/>
      <c r="N98" s="132"/>
      <c r="O98" s="132"/>
      <c r="P98" s="132"/>
      <c r="Q98" s="132"/>
      <c r="R98" s="132"/>
    </row>
    <row r="99" s="1" customFormat="1" ht="63.1" spans="1:18">
      <c r="A99" s="133" t="s">
        <v>30</v>
      </c>
      <c r="B99" s="137" t="s">
        <v>299</v>
      </c>
      <c r="C99" s="127" t="s">
        <v>134</v>
      </c>
      <c r="D99" s="128">
        <v>18</v>
      </c>
      <c r="E99" s="124"/>
      <c r="F99" s="85">
        <f t="shared" ref="F99:F101" si="11">ROUND(D99*E99,0)</f>
        <v>0</v>
      </c>
      <c r="G99" s="93" t="s">
        <v>300</v>
      </c>
      <c r="H99" s="132"/>
      <c r="I99" s="132"/>
      <c r="J99" s="132"/>
      <c r="K99" s="132"/>
      <c r="L99" s="132"/>
      <c r="M99" s="132"/>
      <c r="N99" s="132"/>
      <c r="O99" s="132"/>
      <c r="P99" s="132"/>
      <c r="Q99" s="132"/>
      <c r="R99" s="132"/>
    </row>
    <row r="100" s="1" customFormat="1" ht="88.35" spans="1:18">
      <c r="A100" s="133" t="s">
        <v>34</v>
      </c>
      <c r="B100" s="126" t="s">
        <v>301</v>
      </c>
      <c r="C100" s="127" t="s">
        <v>134</v>
      </c>
      <c r="D100" s="128">
        <v>8</v>
      </c>
      <c r="E100" s="124"/>
      <c r="F100" s="85">
        <f t="shared" si="11"/>
        <v>0</v>
      </c>
      <c r="G100" s="93" t="s">
        <v>302</v>
      </c>
      <c r="H100" s="132"/>
      <c r="I100" s="132"/>
      <c r="J100" s="132"/>
      <c r="K100" s="132"/>
      <c r="L100" s="132"/>
      <c r="M100" s="132"/>
      <c r="N100" s="132"/>
      <c r="O100" s="132"/>
      <c r="P100" s="132"/>
      <c r="Q100" s="132"/>
      <c r="R100" s="132"/>
    </row>
    <row r="101" s="1" customFormat="1" ht="63.1" spans="1:18">
      <c r="A101" s="133" t="s">
        <v>36</v>
      </c>
      <c r="B101" s="126" t="s">
        <v>303</v>
      </c>
      <c r="C101" s="127" t="s">
        <v>134</v>
      </c>
      <c r="D101" s="128">
        <v>36</v>
      </c>
      <c r="E101" s="124"/>
      <c r="F101" s="85">
        <f t="shared" si="11"/>
        <v>0</v>
      </c>
      <c r="G101" s="93" t="s">
        <v>304</v>
      </c>
      <c r="H101" s="132"/>
      <c r="I101" s="132"/>
      <c r="J101" s="132"/>
      <c r="K101" s="132"/>
      <c r="L101" s="132"/>
      <c r="M101" s="132"/>
      <c r="N101" s="132"/>
      <c r="O101" s="132"/>
      <c r="P101" s="132"/>
      <c r="Q101" s="132"/>
      <c r="R101" s="132"/>
    </row>
    <row r="102" s="1" customFormat="1" ht="24" customHeight="1" spans="1:18">
      <c r="A102" s="125" t="s">
        <v>305</v>
      </c>
      <c r="B102" s="126" t="s">
        <v>306</v>
      </c>
      <c r="C102" s="127"/>
      <c r="D102" s="128"/>
      <c r="E102" s="124"/>
      <c r="F102" s="130"/>
      <c r="G102" s="131"/>
      <c r="H102" s="132"/>
      <c r="I102" s="132"/>
      <c r="J102" s="132"/>
      <c r="K102" s="132"/>
      <c r="L102" s="132"/>
      <c r="M102" s="132"/>
      <c r="N102" s="132"/>
      <c r="O102" s="132"/>
      <c r="P102" s="132"/>
      <c r="Q102" s="132"/>
      <c r="R102" s="132"/>
    </row>
    <row r="103" s="1" customFormat="1" ht="63.1" spans="1:18">
      <c r="A103" s="133" t="s">
        <v>30</v>
      </c>
      <c r="B103" s="137" t="s">
        <v>299</v>
      </c>
      <c r="C103" s="127" t="s">
        <v>134</v>
      </c>
      <c r="D103" s="128">
        <v>252</v>
      </c>
      <c r="E103" s="124"/>
      <c r="F103" s="85">
        <f t="shared" ref="F103:F105" si="12">ROUND(D103*E103,0)</f>
        <v>0</v>
      </c>
      <c r="G103" s="93" t="s">
        <v>300</v>
      </c>
      <c r="H103" s="132"/>
      <c r="I103" s="132"/>
      <c r="J103" s="132"/>
      <c r="K103" s="132"/>
      <c r="L103" s="132"/>
      <c r="M103" s="132"/>
      <c r="N103" s="132"/>
      <c r="O103" s="132"/>
      <c r="P103" s="132"/>
      <c r="Q103" s="132"/>
      <c r="R103" s="132"/>
    </row>
    <row r="104" s="1" customFormat="1" ht="88.35" spans="1:18">
      <c r="A104" s="133" t="s">
        <v>34</v>
      </c>
      <c r="B104" s="126" t="s">
        <v>301</v>
      </c>
      <c r="C104" s="127" t="s">
        <v>134</v>
      </c>
      <c r="D104" s="128">
        <v>126</v>
      </c>
      <c r="E104" s="124"/>
      <c r="F104" s="85">
        <f t="shared" si="12"/>
        <v>0</v>
      </c>
      <c r="G104" s="93" t="s">
        <v>302</v>
      </c>
      <c r="H104" s="132"/>
      <c r="I104" s="132"/>
      <c r="J104" s="132"/>
      <c r="K104" s="132"/>
      <c r="L104" s="132"/>
      <c r="M104" s="132"/>
      <c r="N104" s="132"/>
      <c r="O104" s="132"/>
      <c r="P104" s="132"/>
      <c r="Q104" s="132"/>
      <c r="R104" s="132"/>
    </row>
    <row r="105" s="1" customFormat="1" ht="138.85" spans="1:18">
      <c r="A105" s="133" t="s">
        <v>151</v>
      </c>
      <c r="B105" s="126" t="s">
        <v>307</v>
      </c>
      <c r="C105" s="127" t="s">
        <v>134</v>
      </c>
      <c r="D105" s="128">
        <v>18</v>
      </c>
      <c r="E105" s="124"/>
      <c r="F105" s="85">
        <f t="shared" si="12"/>
        <v>0</v>
      </c>
      <c r="G105" s="93" t="s">
        <v>308</v>
      </c>
      <c r="H105" s="132"/>
      <c r="I105" s="132"/>
      <c r="J105" s="132"/>
      <c r="K105" s="132"/>
      <c r="L105" s="132"/>
      <c r="M105" s="132"/>
      <c r="N105" s="132"/>
      <c r="O105" s="132"/>
      <c r="P105" s="132"/>
      <c r="Q105" s="132"/>
      <c r="R105" s="132"/>
    </row>
    <row r="106" s="1" customFormat="1" ht="24" customHeight="1" spans="1:18">
      <c r="A106" s="125" t="s">
        <v>309</v>
      </c>
      <c r="B106" s="126" t="s">
        <v>310</v>
      </c>
      <c r="C106" s="127"/>
      <c r="D106" s="128"/>
      <c r="E106" s="124"/>
      <c r="F106" s="102"/>
      <c r="G106" s="131"/>
      <c r="H106" s="132"/>
      <c r="I106" s="132"/>
      <c r="J106" s="132"/>
      <c r="K106" s="132"/>
      <c r="L106" s="132"/>
      <c r="M106" s="132"/>
      <c r="N106" s="132"/>
      <c r="O106" s="132"/>
      <c r="P106" s="132"/>
      <c r="Q106" s="132"/>
      <c r="R106" s="132"/>
    </row>
    <row r="107" s="1" customFormat="1" ht="75.75" spans="1:18">
      <c r="A107" s="133" t="s">
        <v>30</v>
      </c>
      <c r="B107" s="126" t="s">
        <v>311</v>
      </c>
      <c r="C107" s="127" t="s">
        <v>197</v>
      </c>
      <c r="D107" s="128">
        <v>80</v>
      </c>
      <c r="E107" s="124"/>
      <c r="F107" s="85">
        <f t="shared" ref="F107:F111" si="13">ROUND(D107*E107,0)</f>
        <v>0</v>
      </c>
      <c r="G107" s="113" t="s">
        <v>312</v>
      </c>
      <c r="H107" s="132"/>
      <c r="I107" s="132"/>
      <c r="J107" s="132"/>
      <c r="K107" s="132"/>
      <c r="L107" s="132"/>
      <c r="M107" s="132"/>
      <c r="N107" s="132"/>
      <c r="O107" s="132"/>
      <c r="P107" s="132"/>
      <c r="Q107" s="132"/>
      <c r="R107" s="132"/>
    </row>
    <row r="108" s="1" customFormat="1" ht="101" spans="1:18">
      <c r="A108" s="133" t="s">
        <v>34</v>
      </c>
      <c r="B108" s="137" t="s">
        <v>313</v>
      </c>
      <c r="C108" s="127" t="s">
        <v>197</v>
      </c>
      <c r="D108" s="128">
        <v>40</v>
      </c>
      <c r="E108" s="124"/>
      <c r="F108" s="85">
        <f t="shared" si="13"/>
        <v>0</v>
      </c>
      <c r="G108" s="108" t="s">
        <v>314</v>
      </c>
      <c r="H108" s="132"/>
      <c r="I108" s="132"/>
      <c r="J108" s="132"/>
      <c r="K108" s="132"/>
      <c r="L108" s="132"/>
      <c r="M108" s="132"/>
      <c r="N108" s="132"/>
      <c r="O108" s="132"/>
      <c r="P108" s="132"/>
      <c r="Q108" s="132"/>
      <c r="R108" s="132"/>
    </row>
    <row r="109" s="1" customFormat="1" ht="101" spans="1:18">
      <c r="A109" s="133" t="s">
        <v>36</v>
      </c>
      <c r="B109" s="137" t="s">
        <v>315</v>
      </c>
      <c r="C109" s="127" t="s">
        <v>197</v>
      </c>
      <c r="D109" s="128">
        <v>10</v>
      </c>
      <c r="E109" s="124"/>
      <c r="F109" s="85">
        <f t="shared" si="13"/>
        <v>0</v>
      </c>
      <c r="G109" s="108" t="s">
        <v>314</v>
      </c>
      <c r="H109" s="132"/>
      <c r="I109" s="132"/>
      <c r="J109" s="132"/>
      <c r="K109" s="132"/>
      <c r="L109" s="132"/>
      <c r="M109" s="132"/>
      <c r="N109" s="132"/>
      <c r="O109" s="132"/>
      <c r="P109" s="132"/>
      <c r="Q109" s="132"/>
      <c r="R109" s="132"/>
    </row>
    <row r="110" s="1" customFormat="1" ht="101" spans="1:18">
      <c r="A110" s="133" t="s">
        <v>151</v>
      </c>
      <c r="B110" s="126" t="s">
        <v>316</v>
      </c>
      <c r="C110" s="127" t="s">
        <v>197</v>
      </c>
      <c r="D110" s="128">
        <v>30</v>
      </c>
      <c r="E110" s="124"/>
      <c r="F110" s="85">
        <f t="shared" si="13"/>
        <v>0</v>
      </c>
      <c r="G110" s="108" t="s">
        <v>314</v>
      </c>
      <c r="H110" s="132"/>
      <c r="I110" s="132"/>
      <c r="J110" s="132"/>
      <c r="K110" s="132"/>
      <c r="L110" s="132"/>
      <c r="M110" s="132"/>
      <c r="N110" s="132"/>
      <c r="O110" s="132"/>
      <c r="P110" s="132"/>
      <c r="Q110" s="132"/>
      <c r="R110" s="132"/>
    </row>
    <row r="111" s="1" customFormat="1" ht="101" spans="1:18">
      <c r="A111" s="133" t="s">
        <v>153</v>
      </c>
      <c r="B111" s="135" t="s">
        <v>317</v>
      </c>
      <c r="C111" s="127" t="s">
        <v>318</v>
      </c>
      <c r="D111" s="138">
        <v>8</v>
      </c>
      <c r="E111" s="124"/>
      <c r="F111" s="85">
        <f t="shared" si="13"/>
        <v>0</v>
      </c>
      <c r="G111" s="93" t="s">
        <v>319</v>
      </c>
      <c r="H111" s="132"/>
      <c r="I111" s="132"/>
      <c r="J111" s="132"/>
      <c r="K111" s="132"/>
      <c r="L111" s="132"/>
      <c r="M111" s="132"/>
      <c r="N111" s="132"/>
      <c r="O111" s="132"/>
      <c r="P111" s="132"/>
      <c r="Q111" s="132"/>
      <c r="R111" s="132"/>
    </row>
    <row r="112" ht="24" customHeight="1" spans="1:7">
      <c r="A112" s="139" t="s">
        <v>320</v>
      </c>
      <c r="B112" s="139"/>
      <c r="C112" s="140"/>
      <c r="D112" s="140"/>
      <c r="E112" s="139" t="s">
        <v>82</v>
      </c>
      <c r="F112" s="141">
        <f>SUM(F4:F111)</f>
        <v>0</v>
      </c>
      <c r="G112" s="103" t="s">
        <v>83</v>
      </c>
    </row>
    <row r="115" spans="6:6">
      <c r="F115" s="142"/>
    </row>
  </sheetData>
  <sheetProtection password="E783" sheet="1" objects="1"/>
  <protectedRanges>
    <protectedRange sqref="E4:E111" name="区域28"/>
  </protectedRanges>
  <autoFilter ref="A3:G112">
    <extLst/>
  </autoFilter>
  <mergeCells count="3">
    <mergeCell ref="A1:G1"/>
    <mergeCell ref="A2:G2"/>
    <mergeCell ref="A112:D112"/>
  </mergeCells>
  <pageMargins left="0.62992125984252" right="0.472222222222222" top="0.748031496062992" bottom="0.748031496062992" header="0.511811023622047" footer="0.511811023622047"/>
  <pageSetup paperSize="9" scale="9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G15"/>
  <sheetViews>
    <sheetView showZeros="0" view="pageBreakPreview" zoomScaleNormal="100" topLeftCell="A4" workbookViewId="0">
      <selection activeCell="E8" sqref="E8"/>
    </sheetView>
  </sheetViews>
  <sheetFormatPr defaultColWidth="9" defaultRowHeight="15.4" outlineLevelCol="6"/>
  <cols>
    <col min="1" max="1" width="8.5" style="2"/>
    <col min="2" max="2" width="18.3770491803279" style="6" customWidth="1"/>
    <col min="3" max="3" width="4.12295081967213" style="6" customWidth="1"/>
    <col min="4" max="4" width="8.62295081967213" style="4" customWidth="1"/>
    <col min="5" max="5" width="10.5" style="6"/>
    <col min="6" max="6" width="9.87704918032787" style="6" customWidth="1"/>
    <col min="7" max="7" width="24.1393442622951" style="70" customWidth="1"/>
    <col min="8" max="16384" width="9" style="6"/>
  </cols>
  <sheetData>
    <row r="1" ht="27" customHeight="1" spans="1:7">
      <c r="A1" s="7" t="s">
        <v>18</v>
      </c>
      <c r="B1" s="7"/>
      <c r="C1" s="7"/>
      <c r="D1" s="7"/>
      <c r="E1" s="7"/>
      <c r="F1" s="7"/>
      <c r="G1" s="7"/>
    </row>
    <row r="2" ht="27" customHeight="1" spans="1:7">
      <c r="A2" s="41" t="s">
        <v>321</v>
      </c>
      <c r="B2" s="41"/>
      <c r="C2" s="41"/>
      <c r="D2" s="41"/>
      <c r="E2" s="41"/>
      <c r="F2" s="41"/>
      <c r="G2" s="41"/>
    </row>
    <row r="3" s="1" customFormat="1" ht="30" customHeight="1" spans="1:7">
      <c r="A3" s="9" t="s">
        <v>20</v>
      </c>
      <c r="B3" s="10" t="s">
        <v>322</v>
      </c>
      <c r="C3" s="10" t="s">
        <v>22</v>
      </c>
      <c r="D3" s="71" t="s">
        <v>23</v>
      </c>
      <c r="E3" s="72" t="s">
        <v>24</v>
      </c>
      <c r="F3" s="73" t="s">
        <v>138</v>
      </c>
      <c r="G3" s="12" t="s">
        <v>26</v>
      </c>
    </row>
    <row r="4" s="1" customFormat="1" ht="30" customHeight="1" spans="1:7">
      <c r="A4" s="9">
        <v>602</v>
      </c>
      <c r="B4" s="17" t="s">
        <v>323</v>
      </c>
      <c r="C4" s="10"/>
      <c r="D4" s="71"/>
      <c r="E4" s="72"/>
      <c r="F4" s="73"/>
      <c r="G4" s="12"/>
    </row>
    <row r="5" s="1" customFormat="1" ht="30" customHeight="1" spans="1:7">
      <c r="A5" s="9" t="s">
        <v>324</v>
      </c>
      <c r="B5" s="17" t="s">
        <v>325</v>
      </c>
      <c r="C5" s="10"/>
      <c r="D5" s="71"/>
      <c r="E5" s="72"/>
      <c r="F5" s="73"/>
      <c r="G5" s="12"/>
    </row>
    <row r="6" s="1" customFormat="1" ht="105.2" spans="1:7">
      <c r="A6" s="74" t="s">
        <v>30</v>
      </c>
      <c r="B6" s="17" t="s">
        <v>326</v>
      </c>
      <c r="C6" s="10" t="s">
        <v>134</v>
      </c>
      <c r="D6" s="71">
        <v>500</v>
      </c>
      <c r="E6" s="19"/>
      <c r="F6" s="20">
        <f t="shared" ref="F6:F9" si="0">ROUND(D6*E6,0)</f>
        <v>0</v>
      </c>
      <c r="G6" s="75" t="s">
        <v>327</v>
      </c>
    </row>
    <row r="7" ht="25.5" customHeight="1" spans="1:7">
      <c r="A7" s="74" t="s">
        <v>328</v>
      </c>
      <c r="B7" s="17" t="s">
        <v>329</v>
      </c>
      <c r="C7" s="10" t="s">
        <v>330</v>
      </c>
      <c r="D7" s="19"/>
      <c r="E7" s="24"/>
      <c r="F7" s="20"/>
      <c r="G7" s="75"/>
    </row>
    <row r="8" ht="93.5" spans="1:7">
      <c r="A8" s="74" t="s">
        <v>30</v>
      </c>
      <c r="B8" s="17" t="s">
        <v>331</v>
      </c>
      <c r="C8" s="10" t="s">
        <v>190</v>
      </c>
      <c r="D8" s="19">
        <v>10</v>
      </c>
      <c r="E8" s="24"/>
      <c r="F8" s="20">
        <f t="shared" si="0"/>
        <v>0</v>
      </c>
      <c r="G8" s="75" t="s">
        <v>332</v>
      </c>
    </row>
    <row r="9" ht="93.5" spans="1:7">
      <c r="A9" s="74" t="s">
        <v>34</v>
      </c>
      <c r="B9" s="17" t="s">
        <v>333</v>
      </c>
      <c r="C9" s="10" t="s">
        <v>190</v>
      </c>
      <c r="D9" s="19">
        <v>2</v>
      </c>
      <c r="E9" s="24"/>
      <c r="F9" s="20">
        <f t="shared" si="0"/>
        <v>0</v>
      </c>
      <c r="G9" s="75" t="s">
        <v>332</v>
      </c>
    </row>
    <row r="10" ht="25.5" customHeight="1" spans="1:7">
      <c r="A10" s="25" t="s">
        <v>334</v>
      </c>
      <c r="B10" s="25"/>
      <c r="C10" s="26"/>
      <c r="D10" s="26"/>
      <c r="E10" s="25" t="s">
        <v>82</v>
      </c>
      <c r="F10" s="76">
        <f>SUM(F4:F9)</f>
        <v>0</v>
      </c>
      <c r="G10" s="75"/>
    </row>
    <row r="15" spans="6:6">
      <c r="F15" s="77"/>
    </row>
  </sheetData>
  <sheetProtection password="E783" sheet="1" objects="1"/>
  <protectedRanges>
    <protectedRange sqref="E4:E9" name="区域2"/>
  </protectedRanges>
  <mergeCells count="3">
    <mergeCell ref="A1:G1"/>
    <mergeCell ref="A2:G2"/>
    <mergeCell ref="A10:D10"/>
  </mergeCells>
  <pageMargins left="0.62992125984252" right="0.550694444444444"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35"/>
  <sheetViews>
    <sheetView showZeros="0" view="pageBreakPreview" zoomScale="85" zoomScaleNormal="100" workbookViewId="0">
      <pane xSplit="7" ySplit="3" topLeftCell="H27" activePane="bottomRight" state="frozen"/>
      <selection/>
      <selection pane="topRight"/>
      <selection pane="bottomLeft"/>
      <selection pane="bottomRight" activeCell="F30" sqref="F30"/>
    </sheetView>
  </sheetViews>
  <sheetFormatPr defaultColWidth="9" defaultRowHeight="15.4" outlineLevelCol="6"/>
  <cols>
    <col min="1" max="1" width="6.5" style="37" customWidth="1"/>
    <col min="2" max="2" width="14.7540983606557" style="38" customWidth="1"/>
    <col min="3" max="3" width="5.62295081967213" style="37" customWidth="1"/>
    <col min="4" max="4" width="9" style="39" customWidth="1"/>
    <col min="5" max="5" width="9.87704918032787" style="37" customWidth="1"/>
    <col min="6" max="6" width="9.65573770491803" style="40" customWidth="1"/>
    <col min="7" max="7" width="41" style="38" customWidth="1"/>
    <col min="8" max="16384" width="9" style="36"/>
  </cols>
  <sheetData>
    <row r="1" s="35" customFormat="1" ht="27" customHeight="1" spans="1:7">
      <c r="A1" s="7" t="s">
        <v>18</v>
      </c>
      <c r="B1" s="7"/>
      <c r="C1" s="7"/>
      <c r="D1" s="7"/>
      <c r="E1" s="7"/>
      <c r="F1" s="7"/>
      <c r="G1" s="7"/>
    </row>
    <row r="2" s="35" customFormat="1" ht="27" customHeight="1" spans="1:7">
      <c r="A2" s="41" t="s">
        <v>321</v>
      </c>
      <c r="B2" s="41"/>
      <c r="C2" s="41"/>
      <c r="D2" s="41"/>
      <c r="E2" s="41"/>
      <c r="F2" s="41"/>
      <c r="G2" s="41"/>
    </row>
    <row r="3" ht="25.25" spans="1:7">
      <c r="A3" s="42" t="s">
        <v>20</v>
      </c>
      <c r="B3" s="43" t="s">
        <v>95</v>
      </c>
      <c r="C3" s="42" t="s">
        <v>22</v>
      </c>
      <c r="D3" s="42" t="s">
        <v>23</v>
      </c>
      <c r="E3" s="44" t="s">
        <v>24</v>
      </c>
      <c r="F3" s="45" t="s">
        <v>335</v>
      </c>
      <c r="G3" s="46" t="s">
        <v>26</v>
      </c>
    </row>
    <row r="4" ht="27" customHeight="1" spans="1:7">
      <c r="A4" s="42">
        <v>609</v>
      </c>
      <c r="B4" s="43" t="s">
        <v>336</v>
      </c>
      <c r="C4" s="42"/>
      <c r="D4" s="42"/>
      <c r="E4" s="44"/>
      <c r="F4" s="45"/>
      <c r="G4" s="46"/>
    </row>
    <row r="5" ht="27" customHeight="1" spans="1:7">
      <c r="A5" s="42" t="s">
        <v>337</v>
      </c>
      <c r="B5" s="43" t="s">
        <v>338</v>
      </c>
      <c r="C5" s="42"/>
      <c r="D5" s="47"/>
      <c r="E5" s="47"/>
      <c r="F5" s="48">
        <f t="shared" ref="F5:F34" si="0">ROUND(D5*E5,0)</f>
        <v>0</v>
      </c>
      <c r="G5" s="49"/>
    </row>
    <row r="6" ht="138.85" spans="1:7">
      <c r="A6" s="50">
        <v>1</v>
      </c>
      <c r="B6" s="43" t="s">
        <v>339</v>
      </c>
      <c r="C6" s="42" t="s">
        <v>190</v>
      </c>
      <c r="D6" s="47">
        <v>1</v>
      </c>
      <c r="E6" s="51"/>
      <c r="F6" s="48">
        <f t="shared" si="0"/>
        <v>0</v>
      </c>
      <c r="G6" s="49" t="s">
        <v>340</v>
      </c>
    </row>
    <row r="7" ht="75.75" spans="1:7">
      <c r="A7" s="50">
        <v>2</v>
      </c>
      <c r="B7" s="43" t="s">
        <v>341</v>
      </c>
      <c r="C7" s="42" t="s">
        <v>190</v>
      </c>
      <c r="D7" s="47">
        <v>1</v>
      </c>
      <c r="E7" s="51"/>
      <c r="F7" s="48">
        <f t="shared" si="0"/>
        <v>0</v>
      </c>
      <c r="G7" s="49" t="s">
        <v>342</v>
      </c>
    </row>
    <row r="8" ht="88.35" spans="1:7">
      <c r="A8" s="50">
        <v>3</v>
      </c>
      <c r="B8" s="52" t="s">
        <v>343</v>
      </c>
      <c r="C8" s="42" t="s">
        <v>344</v>
      </c>
      <c r="D8" s="53">
        <v>4</v>
      </c>
      <c r="E8" s="51"/>
      <c r="F8" s="48">
        <f t="shared" si="0"/>
        <v>0</v>
      </c>
      <c r="G8" s="49" t="s">
        <v>345</v>
      </c>
    </row>
    <row r="9" ht="75.75" spans="1:7">
      <c r="A9" s="50">
        <v>4</v>
      </c>
      <c r="B9" s="54" t="s">
        <v>346</v>
      </c>
      <c r="C9" s="42" t="s">
        <v>344</v>
      </c>
      <c r="D9" s="47">
        <v>8</v>
      </c>
      <c r="E9" s="51"/>
      <c r="F9" s="48">
        <f t="shared" si="0"/>
        <v>0</v>
      </c>
      <c r="G9" s="49" t="s">
        <v>347</v>
      </c>
    </row>
    <row r="10" ht="75.75" spans="1:7">
      <c r="A10" s="50">
        <v>5</v>
      </c>
      <c r="B10" s="55" t="s">
        <v>348</v>
      </c>
      <c r="C10" s="42" t="s">
        <v>344</v>
      </c>
      <c r="D10" s="47">
        <v>8</v>
      </c>
      <c r="E10" s="56"/>
      <c r="F10" s="48">
        <f t="shared" si="0"/>
        <v>0</v>
      </c>
      <c r="G10" s="49" t="s">
        <v>349</v>
      </c>
    </row>
    <row r="11" ht="75.75" spans="1:7">
      <c r="A11" s="50">
        <v>6</v>
      </c>
      <c r="B11" s="54" t="s">
        <v>350</v>
      </c>
      <c r="C11" s="42" t="s">
        <v>190</v>
      </c>
      <c r="D11" s="47">
        <v>8</v>
      </c>
      <c r="E11" s="56"/>
      <c r="F11" s="48">
        <f t="shared" si="0"/>
        <v>0</v>
      </c>
      <c r="G11" s="49" t="s">
        <v>351</v>
      </c>
    </row>
    <row r="12" ht="126.25" spans="1:7">
      <c r="A12" s="50">
        <v>7</v>
      </c>
      <c r="B12" s="43" t="s">
        <v>352</v>
      </c>
      <c r="C12" s="42" t="s">
        <v>190</v>
      </c>
      <c r="D12" s="47">
        <v>2</v>
      </c>
      <c r="E12" s="56"/>
      <c r="F12" s="48">
        <f t="shared" si="0"/>
        <v>0</v>
      </c>
      <c r="G12" s="49" t="s">
        <v>353</v>
      </c>
    </row>
    <row r="13" ht="88.35" spans="1:7">
      <c r="A13" s="50">
        <v>8</v>
      </c>
      <c r="B13" s="43" t="s">
        <v>354</v>
      </c>
      <c r="C13" s="42" t="s">
        <v>344</v>
      </c>
      <c r="D13" s="57">
        <v>2</v>
      </c>
      <c r="E13" s="51"/>
      <c r="F13" s="48">
        <f t="shared" si="0"/>
        <v>0</v>
      </c>
      <c r="G13" s="49" t="s">
        <v>355</v>
      </c>
    </row>
    <row r="14" ht="75.75" spans="1:7">
      <c r="A14" s="50">
        <v>9</v>
      </c>
      <c r="B14" s="58" t="s">
        <v>356</v>
      </c>
      <c r="C14" s="42" t="s">
        <v>190</v>
      </c>
      <c r="D14" s="47">
        <v>1</v>
      </c>
      <c r="E14" s="59"/>
      <c r="F14" s="48">
        <f t="shared" si="0"/>
        <v>0</v>
      </c>
      <c r="G14" s="49" t="s">
        <v>357</v>
      </c>
    </row>
    <row r="15" ht="75.75" spans="1:7">
      <c r="A15" s="50">
        <v>10</v>
      </c>
      <c r="B15" s="43" t="s">
        <v>358</v>
      </c>
      <c r="C15" s="42" t="s">
        <v>197</v>
      </c>
      <c r="D15" s="47">
        <v>2</v>
      </c>
      <c r="E15" s="56"/>
      <c r="F15" s="48">
        <f t="shared" si="0"/>
        <v>0</v>
      </c>
      <c r="G15" s="49" t="s">
        <v>359</v>
      </c>
    </row>
    <row r="16" ht="75.75" spans="1:7">
      <c r="A16" s="50">
        <v>11</v>
      </c>
      <c r="B16" s="43" t="s">
        <v>360</v>
      </c>
      <c r="C16" s="42" t="s">
        <v>344</v>
      </c>
      <c r="D16" s="47">
        <v>1</v>
      </c>
      <c r="E16" s="51"/>
      <c r="F16" s="48">
        <f t="shared" si="0"/>
        <v>0</v>
      </c>
      <c r="G16" s="49" t="s">
        <v>361</v>
      </c>
    </row>
    <row r="17" s="36" customFormat="1" ht="63.1" spans="1:7">
      <c r="A17" s="50">
        <v>12</v>
      </c>
      <c r="B17" s="43" t="s">
        <v>362</v>
      </c>
      <c r="C17" s="42" t="s">
        <v>363</v>
      </c>
      <c r="D17" s="47">
        <v>2</v>
      </c>
      <c r="E17" s="51"/>
      <c r="F17" s="48">
        <f t="shared" si="0"/>
        <v>0</v>
      </c>
      <c r="G17" s="49" t="s">
        <v>364</v>
      </c>
    </row>
    <row r="18" ht="75.75" spans="1:7">
      <c r="A18" s="50">
        <v>13</v>
      </c>
      <c r="B18" s="60" t="s">
        <v>365</v>
      </c>
      <c r="C18" s="42" t="s">
        <v>366</v>
      </c>
      <c r="D18" s="47">
        <v>2</v>
      </c>
      <c r="E18" s="51"/>
      <c r="F18" s="48">
        <f t="shared" si="0"/>
        <v>0</v>
      </c>
      <c r="G18" s="49" t="s">
        <v>367</v>
      </c>
    </row>
    <row r="19" ht="63.1" spans="1:7">
      <c r="A19" s="50">
        <v>14</v>
      </c>
      <c r="B19" s="43" t="s">
        <v>368</v>
      </c>
      <c r="C19" s="42" t="s">
        <v>369</v>
      </c>
      <c r="D19" s="47">
        <v>100</v>
      </c>
      <c r="E19" s="61"/>
      <c r="F19" s="48">
        <f t="shared" si="0"/>
        <v>0</v>
      </c>
      <c r="G19" s="62" t="s">
        <v>370</v>
      </c>
    </row>
    <row r="20" ht="88.35" spans="1:7">
      <c r="A20" s="50">
        <v>15</v>
      </c>
      <c r="B20" s="43" t="s">
        <v>371</v>
      </c>
      <c r="C20" s="42" t="s">
        <v>372</v>
      </c>
      <c r="D20" s="47">
        <v>330</v>
      </c>
      <c r="E20" s="51"/>
      <c r="F20" s="48">
        <f t="shared" si="0"/>
        <v>0</v>
      </c>
      <c r="G20" s="49" t="s">
        <v>373</v>
      </c>
    </row>
    <row r="21" ht="88.35" spans="1:7">
      <c r="A21" s="50">
        <v>16</v>
      </c>
      <c r="B21" s="43" t="s">
        <v>374</v>
      </c>
      <c r="C21" s="42" t="s">
        <v>372</v>
      </c>
      <c r="D21" s="47">
        <v>70</v>
      </c>
      <c r="E21" s="51"/>
      <c r="F21" s="48">
        <f t="shared" si="0"/>
        <v>0</v>
      </c>
      <c r="G21" s="49" t="s">
        <v>375</v>
      </c>
    </row>
    <row r="22" ht="88.35" spans="1:7">
      <c r="A22" s="50">
        <v>17</v>
      </c>
      <c r="B22" s="43" t="s">
        <v>376</v>
      </c>
      <c r="C22" s="42" t="s">
        <v>372</v>
      </c>
      <c r="D22" s="47">
        <v>80</v>
      </c>
      <c r="E22" s="51"/>
      <c r="F22" s="48">
        <f t="shared" si="0"/>
        <v>0</v>
      </c>
      <c r="G22" s="49" t="s">
        <v>377</v>
      </c>
    </row>
    <row r="23" ht="88.35" spans="1:7">
      <c r="A23" s="50">
        <v>18</v>
      </c>
      <c r="B23" s="43" t="s">
        <v>378</v>
      </c>
      <c r="C23" s="42" t="s">
        <v>372</v>
      </c>
      <c r="D23" s="47">
        <v>130</v>
      </c>
      <c r="E23" s="51"/>
      <c r="F23" s="48">
        <f t="shared" si="0"/>
        <v>0</v>
      </c>
      <c r="G23" s="49" t="s">
        <v>379</v>
      </c>
    </row>
    <row r="24" ht="75.75" spans="1:7">
      <c r="A24" s="50">
        <v>19</v>
      </c>
      <c r="B24" s="43" t="s">
        <v>380</v>
      </c>
      <c r="C24" s="42" t="s">
        <v>372</v>
      </c>
      <c r="D24" s="47">
        <v>200</v>
      </c>
      <c r="E24" s="51"/>
      <c r="F24" s="48">
        <f t="shared" si="0"/>
        <v>0</v>
      </c>
      <c r="G24" s="63" t="s">
        <v>381</v>
      </c>
    </row>
    <row r="25" ht="88.35" spans="1:7">
      <c r="A25" s="50">
        <v>20</v>
      </c>
      <c r="B25" s="43" t="s">
        <v>382</v>
      </c>
      <c r="C25" s="42" t="s">
        <v>372</v>
      </c>
      <c r="D25" s="47">
        <v>12</v>
      </c>
      <c r="E25" s="51"/>
      <c r="F25" s="48">
        <f t="shared" si="0"/>
        <v>0</v>
      </c>
      <c r="G25" s="64" t="s">
        <v>383</v>
      </c>
    </row>
    <row r="26" ht="101" spans="1:7">
      <c r="A26" s="50">
        <v>21</v>
      </c>
      <c r="B26" s="43" t="s">
        <v>384</v>
      </c>
      <c r="C26" s="42" t="s">
        <v>385</v>
      </c>
      <c r="D26" s="47">
        <v>40</v>
      </c>
      <c r="E26" s="51"/>
      <c r="F26" s="48">
        <f t="shared" si="0"/>
        <v>0</v>
      </c>
      <c r="G26" s="65" t="s">
        <v>386</v>
      </c>
    </row>
    <row r="27" ht="75.75" customHeight="1" spans="1:7">
      <c r="A27" s="50">
        <v>22</v>
      </c>
      <c r="B27" s="55" t="s">
        <v>387</v>
      </c>
      <c r="C27" s="42" t="s">
        <v>388</v>
      </c>
      <c r="D27" s="47">
        <v>1</v>
      </c>
      <c r="E27" s="56"/>
      <c r="F27" s="48">
        <f t="shared" si="0"/>
        <v>0</v>
      </c>
      <c r="G27" s="66" t="s">
        <v>389</v>
      </c>
    </row>
    <row r="28" ht="75.75" customHeight="1" spans="1:7">
      <c r="A28" s="50">
        <v>23</v>
      </c>
      <c r="B28" s="55" t="s">
        <v>390</v>
      </c>
      <c r="C28" s="42" t="s">
        <v>388</v>
      </c>
      <c r="D28" s="47">
        <v>2</v>
      </c>
      <c r="E28" s="56"/>
      <c r="F28" s="48">
        <f t="shared" si="0"/>
        <v>0</v>
      </c>
      <c r="G28" s="66" t="s">
        <v>389</v>
      </c>
    </row>
    <row r="29" ht="26.25" customHeight="1" spans="1:7">
      <c r="A29" s="50" t="s">
        <v>391</v>
      </c>
      <c r="B29" s="43" t="s">
        <v>392</v>
      </c>
      <c r="C29" s="42"/>
      <c r="D29" s="47"/>
      <c r="E29" s="61"/>
      <c r="F29" s="48">
        <f t="shared" si="0"/>
        <v>0</v>
      </c>
      <c r="G29" s="62"/>
    </row>
    <row r="30" ht="75.75" spans="1:7">
      <c r="A30" s="50">
        <v>1</v>
      </c>
      <c r="B30" s="43" t="s">
        <v>393</v>
      </c>
      <c r="C30" s="42" t="s">
        <v>366</v>
      </c>
      <c r="D30" s="47">
        <v>1</v>
      </c>
      <c r="E30" s="47"/>
      <c r="F30" s="48">
        <f t="shared" si="0"/>
        <v>0</v>
      </c>
      <c r="G30" s="64" t="s">
        <v>394</v>
      </c>
    </row>
    <row r="31" ht="75.75" spans="1:7">
      <c r="A31" s="44">
        <v>2</v>
      </c>
      <c r="B31" s="58" t="s">
        <v>395</v>
      </c>
      <c r="C31" s="42" t="s">
        <v>366</v>
      </c>
      <c r="D31" s="47">
        <v>1</v>
      </c>
      <c r="E31" s="67">
        <v>20000</v>
      </c>
      <c r="F31" s="48">
        <f t="shared" si="0"/>
        <v>20000</v>
      </c>
      <c r="G31" s="64" t="s">
        <v>396</v>
      </c>
    </row>
    <row r="32" ht="75.75" spans="1:7">
      <c r="A32" s="50">
        <v>3</v>
      </c>
      <c r="B32" s="43" t="s">
        <v>397</v>
      </c>
      <c r="C32" s="42" t="s">
        <v>366</v>
      </c>
      <c r="D32" s="47">
        <v>1</v>
      </c>
      <c r="E32" s="67">
        <v>40000</v>
      </c>
      <c r="F32" s="48">
        <f t="shared" si="0"/>
        <v>40000</v>
      </c>
      <c r="G32" s="49" t="s">
        <v>398</v>
      </c>
    </row>
    <row r="33" ht="88.35" spans="1:7">
      <c r="A33" s="50">
        <v>4</v>
      </c>
      <c r="B33" s="43" t="s">
        <v>399</v>
      </c>
      <c r="C33" s="42" t="s">
        <v>366</v>
      </c>
      <c r="D33" s="47">
        <v>1</v>
      </c>
      <c r="E33" s="67">
        <v>20000</v>
      </c>
      <c r="F33" s="48">
        <f t="shared" si="0"/>
        <v>20000</v>
      </c>
      <c r="G33" s="49" t="s">
        <v>400</v>
      </c>
    </row>
    <row r="34" ht="88.35" spans="1:7">
      <c r="A34" s="50">
        <v>5</v>
      </c>
      <c r="B34" s="43" t="s">
        <v>401</v>
      </c>
      <c r="C34" s="42" t="s">
        <v>366</v>
      </c>
      <c r="D34" s="47">
        <v>1</v>
      </c>
      <c r="E34" s="51">
        <v>40000</v>
      </c>
      <c r="F34" s="48">
        <f t="shared" si="0"/>
        <v>40000</v>
      </c>
      <c r="G34" s="64" t="s">
        <v>402</v>
      </c>
    </row>
    <row r="35" ht="26.25" customHeight="1" spans="1:7">
      <c r="A35" s="25" t="s">
        <v>403</v>
      </c>
      <c r="B35" s="25"/>
      <c r="C35" s="26"/>
      <c r="D35" s="26"/>
      <c r="E35" s="25" t="s">
        <v>82</v>
      </c>
      <c r="F35" s="68">
        <f>SUM(F4:F34)</f>
        <v>120000</v>
      </c>
      <c r="G35" s="69" t="s">
        <v>83</v>
      </c>
    </row>
  </sheetData>
  <sheetProtection password="E783" sheet="1" objects="1"/>
  <protectedRanges>
    <protectedRange sqref="E4:E30" name="区域4"/>
  </protectedRanges>
  <autoFilter ref="A3:G35">
    <extLst/>
  </autoFilter>
  <mergeCells count="3">
    <mergeCell ref="A1:G1"/>
    <mergeCell ref="A2:G2"/>
    <mergeCell ref="A35:D35"/>
  </mergeCells>
  <printOptions horizontalCentered="1"/>
  <pageMargins left="0.511805555555556" right="0.472222222222222" top="0.748031496062992" bottom="0.748031496062992" header="0.511811023622047" footer="0.511811023622047"/>
  <pageSetup paperSize="9" scale="90" orientation="portrait"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I14"/>
  <sheetViews>
    <sheetView showZeros="0" view="pageBreakPreview" zoomScaleNormal="100" workbookViewId="0">
      <selection activeCell="E5" sqref="E5"/>
    </sheetView>
  </sheetViews>
  <sheetFormatPr defaultColWidth="8.75409836065574" defaultRowHeight="15.4"/>
  <cols>
    <col min="1" max="1" width="8.75409836065574" style="2"/>
    <col min="2" max="2" width="18" style="3" customWidth="1"/>
    <col min="3" max="3" width="5.75409836065574" style="3" customWidth="1"/>
    <col min="4" max="4" width="8.62295081967213" style="4" customWidth="1"/>
    <col min="5" max="6" width="8.75409836065574" style="3"/>
    <col min="7" max="7" width="25" style="29" customWidth="1"/>
    <col min="8" max="8" width="9.37704918032787" style="6" customWidth="1"/>
    <col min="9" max="16384" width="8.75409836065574" style="6"/>
  </cols>
  <sheetData>
    <row r="1" ht="24" customHeight="1" spans="1:7">
      <c r="A1" s="7" t="s">
        <v>18</v>
      </c>
      <c r="B1" s="7"/>
      <c r="C1" s="7"/>
      <c r="D1" s="7"/>
      <c r="E1" s="7"/>
      <c r="F1" s="7"/>
      <c r="G1" s="7"/>
    </row>
    <row r="2" ht="24" customHeight="1" spans="1:7">
      <c r="A2" s="8" t="s">
        <v>404</v>
      </c>
      <c r="B2" s="8"/>
      <c r="C2" s="8"/>
      <c r="D2" s="8"/>
      <c r="E2" s="8"/>
      <c r="F2" s="8"/>
      <c r="G2" s="8"/>
    </row>
    <row r="3" s="1" customFormat="1" ht="32.25" customHeight="1" spans="1:7">
      <c r="A3" s="9" t="s">
        <v>20</v>
      </c>
      <c r="B3" s="10" t="s">
        <v>322</v>
      </c>
      <c r="C3" s="10" t="s">
        <v>22</v>
      </c>
      <c r="D3" s="11" t="s">
        <v>23</v>
      </c>
      <c r="E3" s="10" t="s">
        <v>24</v>
      </c>
      <c r="F3" s="10" t="s">
        <v>138</v>
      </c>
      <c r="G3" s="12" t="s">
        <v>26</v>
      </c>
    </row>
    <row r="4" s="1" customFormat="1" ht="40.5" customHeight="1" spans="1:7">
      <c r="A4" s="30">
        <v>703</v>
      </c>
      <c r="B4" s="17" t="s">
        <v>405</v>
      </c>
      <c r="C4" s="10"/>
      <c r="D4" s="19"/>
      <c r="E4" s="19"/>
      <c r="F4" s="20"/>
      <c r="G4" s="31"/>
    </row>
    <row r="5" s="1" customFormat="1" ht="155" customHeight="1" spans="1:9">
      <c r="A5" s="30" t="s">
        <v>406</v>
      </c>
      <c r="B5" s="17" t="s">
        <v>407</v>
      </c>
      <c r="C5" s="10" t="s">
        <v>89</v>
      </c>
      <c r="D5" s="19">
        <v>750</v>
      </c>
      <c r="E5" s="19"/>
      <c r="F5" s="20">
        <f>ROUND(D5*E5,0)</f>
        <v>0</v>
      </c>
      <c r="G5" s="31" t="s">
        <v>408</v>
      </c>
      <c r="I5" s="34"/>
    </row>
    <row r="6" s="1" customFormat="1" ht="30.75" customHeight="1" spans="1:7">
      <c r="A6" s="25" t="s">
        <v>409</v>
      </c>
      <c r="B6" s="25"/>
      <c r="C6" s="26"/>
      <c r="D6" s="26"/>
      <c r="E6" s="25" t="s">
        <v>82</v>
      </c>
      <c r="F6" s="20">
        <f>SUM(F4:F5)</f>
        <v>0</v>
      </c>
      <c r="G6" s="32" t="s">
        <v>83</v>
      </c>
    </row>
    <row r="14" spans="7:7">
      <c r="G14" s="33"/>
    </row>
  </sheetData>
  <sheetProtection password="E783" sheet="1" objects="1"/>
  <protectedRanges>
    <protectedRange sqref="E4:E5" name="区域2"/>
  </protectedRanges>
  <autoFilter ref="A3:H6">
    <extLst/>
  </autoFilter>
  <mergeCells count="3">
    <mergeCell ref="A1:G1"/>
    <mergeCell ref="A2:G2"/>
    <mergeCell ref="A6:D6"/>
  </mergeCells>
  <pageMargins left="0.62992125984252" right="0.62992125984252" top="0.748031496062992" bottom="0.748031496062992" header="0.31496062992126" footer="0.31496062992126"/>
  <pageSetup paperSize="9" orientation="portrait"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13"/>
  <sheetViews>
    <sheetView showZeros="0" tabSelected="1" view="pageBreakPreview" zoomScaleNormal="100" workbookViewId="0">
      <selection activeCell="J6" sqref="J6"/>
    </sheetView>
  </sheetViews>
  <sheetFormatPr defaultColWidth="8.75409836065574" defaultRowHeight="15.4" outlineLevelCol="6"/>
  <cols>
    <col min="1" max="1" width="8.5" style="2"/>
    <col min="2" max="2" width="16.5" style="3" customWidth="1"/>
    <col min="3" max="3" width="5.62295081967213" style="3" customWidth="1"/>
    <col min="4" max="4" width="8.62295081967213" style="4" customWidth="1"/>
    <col min="5" max="5" width="8.5327868852459" style="3" customWidth="1"/>
    <col min="6" max="6" width="8.17213114754098" style="3" customWidth="1"/>
    <col min="7" max="7" width="28.2295081967213" style="5" customWidth="1"/>
    <col min="8" max="16" width="9" style="6"/>
    <col min="17" max="16384" width="8.75409836065574" style="6"/>
  </cols>
  <sheetData>
    <row r="1" ht="24" customHeight="1" spans="1:7">
      <c r="A1" s="7" t="s">
        <v>18</v>
      </c>
      <c r="B1" s="7"/>
      <c r="C1" s="7"/>
      <c r="D1" s="7"/>
      <c r="E1" s="7"/>
      <c r="F1" s="7"/>
      <c r="G1" s="7"/>
    </row>
    <row r="2" ht="24" customHeight="1" spans="1:7">
      <c r="A2" s="8" t="s">
        <v>410</v>
      </c>
      <c r="B2" s="8"/>
      <c r="C2" s="8"/>
      <c r="D2" s="8"/>
      <c r="E2" s="8"/>
      <c r="F2" s="8"/>
      <c r="G2" s="8"/>
    </row>
    <row r="3" s="1" customFormat="1" ht="24" customHeight="1" spans="1:7">
      <c r="A3" s="9" t="s">
        <v>20</v>
      </c>
      <c r="B3" s="10" t="s">
        <v>322</v>
      </c>
      <c r="C3" s="10" t="s">
        <v>22</v>
      </c>
      <c r="D3" s="11" t="s">
        <v>23</v>
      </c>
      <c r="E3" s="10" t="s">
        <v>24</v>
      </c>
      <c r="F3" s="10" t="s">
        <v>138</v>
      </c>
      <c r="G3" s="12" t="s">
        <v>26</v>
      </c>
    </row>
    <row r="4" s="1" customFormat="1" ht="24" customHeight="1" spans="1:7">
      <c r="A4" s="13">
        <v>801</v>
      </c>
      <c r="B4" s="14" t="s">
        <v>12</v>
      </c>
      <c r="C4" s="10"/>
      <c r="D4" s="11"/>
      <c r="E4" s="10"/>
      <c r="F4" s="10"/>
      <c r="G4" s="15"/>
    </row>
    <row r="5" s="1" customFormat="1" ht="113.6" spans="1:7">
      <c r="A5" s="16">
        <v>1</v>
      </c>
      <c r="B5" s="17" t="s">
        <v>411</v>
      </c>
      <c r="C5" s="10" t="s">
        <v>190</v>
      </c>
      <c r="D5" s="18">
        <v>1</v>
      </c>
      <c r="E5" s="19"/>
      <c r="F5" s="20">
        <f>ROUND(D5*E5,0)</f>
        <v>0</v>
      </c>
      <c r="G5" s="21" t="s">
        <v>412</v>
      </c>
    </row>
    <row r="6" s="1" customFormat="1" ht="164.1" spans="1:7">
      <c r="A6" s="16">
        <v>2</v>
      </c>
      <c r="B6" s="17" t="s">
        <v>413</v>
      </c>
      <c r="C6" s="10" t="s">
        <v>190</v>
      </c>
      <c r="D6" s="19">
        <v>1</v>
      </c>
      <c r="E6" s="19"/>
      <c r="F6" s="20">
        <f t="shared" ref="F6:F8" si="0">ROUND(D6*E6,0)</f>
        <v>0</v>
      </c>
      <c r="G6" s="22" t="s">
        <v>414</v>
      </c>
    </row>
    <row r="7" s="1" customFormat="1" ht="126.25" spans="1:7">
      <c r="A7" s="16">
        <v>3</v>
      </c>
      <c r="B7" s="17" t="s">
        <v>415</v>
      </c>
      <c r="C7" s="10" t="s">
        <v>372</v>
      </c>
      <c r="D7" s="19">
        <v>130</v>
      </c>
      <c r="E7" s="19"/>
      <c r="F7" s="20">
        <f t="shared" si="0"/>
        <v>0</v>
      </c>
      <c r="G7" s="23" t="s">
        <v>416</v>
      </c>
    </row>
    <row r="8" s="1" customFormat="1" ht="113.6" spans="1:7">
      <c r="A8" s="16">
        <v>4</v>
      </c>
      <c r="B8" s="17" t="s">
        <v>417</v>
      </c>
      <c r="C8" s="10" t="s">
        <v>372</v>
      </c>
      <c r="D8" s="19">
        <v>100</v>
      </c>
      <c r="E8" s="24"/>
      <c r="F8" s="20">
        <f t="shared" si="0"/>
        <v>0</v>
      </c>
      <c r="G8" s="23" t="s">
        <v>418</v>
      </c>
    </row>
    <row r="9" s="1" customFormat="1" ht="24" customHeight="1" spans="1:7">
      <c r="A9" s="25" t="s">
        <v>419</v>
      </c>
      <c r="B9" s="25"/>
      <c r="C9" s="26"/>
      <c r="D9" s="26"/>
      <c r="E9" s="25" t="s">
        <v>82</v>
      </c>
      <c r="F9" s="20">
        <f>SUM(F5:F8)</f>
        <v>0</v>
      </c>
      <c r="G9" s="27" t="s">
        <v>83</v>
      </c>
    </row>
    <row r="13" spans="7:7">
      <c r="G13" s="28"/>
    </row>
  </sheetData>
  <sheetProtection password="E783" sheet="1" objects="1"/>
  <protectedRanges>
    <protectedRange sqref="E4:E8" name="区域2"/>
  </protectedRanges>
  <autoFilter ref="A3:G9">
    <extLst/>
  </autoFilter>
  <mergeCells count="3">
    <mergeCell ref="A1:G1"/>
    <mergeCell ref="A2:G2"/>
    <mergeCell ref="A9:D9"/>
  </mergeCells>
  <pageMargins left="0.62992125984252" right="0.511805555555556" top="0.748031496062992" bottom="0.748031496062992" header="0.31496062992126" footer="0.31496062992126"/>
  <pageSetup paperSize="9"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rangeList sheetStid="9" master="">
    <arrUserId title="区域6" rangeCreator="" othersAccessPermission="edit"/>
  </rangeList>
  <rangeList sheetStid="12" master="">
    <arrUserId title="区域3" rangeCreator="" othersAccessPermission="edit"/>
  </rangeList>
  <rangeList sheetStid="37" master="">
    <arrUserId title="区域1" rangeCreator="" othersAccessPermission="edit"/>
  </rangeList>
  <rangeList sheetStid="25" master="">
    <arrUserId title="区域28" rangeCreator="" othersAccessPermission="edit"/>
  </rangeList>
  <rangeList sheetStid="28" master="">
    <arrUserId title="区域2" rangeCreator="" othersAccessPermission="edit"/>
  </rangeList>
  <rangeList sheetStid="36" master="">
    <arrUserId title="区域4" rangeCreator="" othersAccessPermission="edit"/>
  </rangeList>
  <rangeList sheetStid="38" master="">
    <arrUserId title="区域2" rangeCreator="" othersAccessPermission="edit"/>
  </rangeList>
  <rangeList sheetStid="24" master="">
    <arrUserId title="区域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广正</Company>
  <Application>Microsoft Excel</Application>
  <HeadingPairs>
    <vt:vector size="2" baseType="variant">
      <vt:variant>
        <vt:lpstr>工作表</vt:lpstr>
      </vt:variant>
      <vt:variant>
        <vt:i4>9</vt:i4>
      </vt:variant>
    </vt:vector>
  </HeadingPairs>
  <TitlesOfParts>
    <vt:vector size="9" baseType="lpstr">
      <vt:lpstr>汇总</vt:lpstr>
      <vt:lpstr>100章</vt:lpstr>
      <vt:lpstr>200章</vt:lpstr>
      <vt:lpstr>300章</vt:lpstr>
      <vt:lpstr>400章</vt:lpstr>
      <vt:lpstr>600章（安全设施）</vt:lpstr>
      <vt:lpstr>600章（智能交通）</vt:lpstr>
      <vt:lpstr>700章</vt:lpstr>
      <vt:lpstr>800章（照明工程）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jessie</dc:creator>
  <cp:lastModifiedBy>曹筱</cp:lastModifiedBy>
  <cp:revision>1</cp:revision>
  <dcterms:created xsi:type="dcterms:W3CDTF">2008-01-26T07:31:00Z</dcterms:created>
  <cp:lastPrinted>2024-04-08T02:39:00Z</cp:lastPrinted>
  <dcterms:modified xsi:type="dcterms:W3CDTF">2024-04-08T03:15:15Z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KSOReadingLayout">
    <vt:bool>false</vt:bool>
  </property>
  <property fmtid="{D5CDD505-2E9C-101B-9397-08002B2CF9AE}" pid="4" name="ICV">
    <vt:lpwstr>20AF0431DB274BF0AB60636E5A016BE1_13</vt:lpwstr>
  </property>
</Properties>
</file>